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holste\Box Sync\My Files\AgDM\6-16\b1-21 decision tools\"/>
    </mc:Choice>
  </mc:AlternateContent>
  <bookViews>
    <workbookView xWindow="11520" yWindow="0" windowWidth="11532" windowHeight="9288"/>
  </bookViews>
  <sheets>
    <sheet name="Example (calves sold)" sheetId="1" r:id="rId1"/>
    <sheet name="Example (calves fed)" sheetId="7" r:id="rId2"/>
    <sheet name="Blank" sheetId="8" r:id="rId3"/>
  </sheets>
  <definedNames>
    <definedName name="_xlnm.Print_Area" localSheetId="2">Blank!$C$1:$N$70</definedName>
    <definedName name="_xlnm.Print_Area" localSheetId="1">'Example (calves fed)'!$C$1:$N$70</definedName>
    <definedName name="_xlnm.Print_Area" localSheetId="0">'Example (calves sold)'!$C$1:$N$68</definedName>
  </definedNames>
  <calcPr calcId="152511"/>
</workbook>
</file>

<file path=xl/calcChain.xml><?xml version="1.0" encoding="utf-8"?>
<calcChain xmlns="http://schemas.openxmlformats.org/spreadsheetml/2006/main">
  <c r="C63" i="8" l="1"/>
  <c r="N50" i="8"/>
  <c r="N40" i="8"/>
  <c r="N31" i="8"/>
  <c r="N30" i="8"/>
  <c r="N29" i="8"/>
  <c r="N28" i="8"/>
  <c r="N27" i="8"/>
  <c r="N26" i="8"/>
  <c r="N25" i="8"/>
  <c r="N24" i="8"/>
  <c r="K19" i="8"/>
  <c r="N19" i="8" s="1"/>
  <c r="K18" i="8"/>
  <c r="K17" i="8"/>
  <c r="N17" i="8" s="1"/>
  <c r="C63" i="7"/>
  <c r="C63" i="1"/>
  <c r="N33" i="8" l="1"/>
  <c r="N39" i="8" s="1"/>
  <c r="N42" i="8" s="1"/>
  <c r="N18" i="8"/>
  <c r="N20" i="8" s="1"/>
  <c r="N44" i="8" l="1"/>
  <c r="N52" i="8"/>
  <c r="N57" i="8" s="1"/>
  <c r="N56" i="8"/>
  <c r="N50" i="7"/>
  <c r="N40" i="7"/>
  <c r="N31" i="7"/>
  <c r="N30" i="7"/>
  <c r="N29" i="7"/>
  <c r="N28" i="7"/>
  <c r="N27" i="7"/>
  <c r="N26" i="7"/>
  <c r="N25" i="7"/>
  <c r="N24" i="7"/>
  <c r="K19" i="7"/>
  <c r="N19" i="7" s="1"/>
  <c r="K18" i="7"/>
  <c r="N18" i="7" s="1"/>
  <c r="K17" i="7"/>
  <c r="N54" i="8" l="1"/>
  <c r="N33" i="7"/>
  <c r="N39" i="7" s="1"/>
  <c r="N42" i="7" s="1"/>
  <c r="N52" i="7" s="1"/>
  <c r="N57" i="7" s="1"/>
  <c r="N17" i="7"/>
  <c r="N20" i="7" s="1"/>
  <c r="N56" i="7" l="1"/>
  <c r="N44" i="7"/>
  <c r="N54" i="7"/>
  <c r="N26" i="1" l="1"/>
  <c r="N27" i="1"/>
  <c r="N24" i="1"/>
  <c r="N30" i="1"/>
  <c r="N50" i="1"/>
  <c r="K18" i="1"/>
  <c r="N18" i="1" s="1"/>
  <c r="K19" i="1"/>
  <c r="N19" i="1" s="1"/>
  <c r="K17" i="1"/>
  <c r="N25" i="1"/>
  <c r="N28" i="1"/>
  <c r="N29" i="1"/>
  <c r="N31" i="1"/>
  <c r="N40" i="1"/>
  <c r="N33" i="1" l="1"/>
  <c r="N39" i="1" s="1"/>
  <c r="N42" i="1" s="1"/>
  <c r="N56" i="1" s="1"/>
  <c r="N17" i="1"/>
  <c r="N20" i="1" s="1"/>
  <c r="N52" i="1" l="1"/>
  <c r="N57" i="1" s="1"/>
  <c r="N44" i="1"/>
  <c r="N54" i="1" l="1"/>
</calcChain>
</file>

<file path=xl/comments1.xml><?xml version="1.0" encoding="utf-8"?>
<comments xmlns="http://schemas.openxmlformats.org/spreadsheetml/2006/main">
  <authors>
    <author>Economics Department</author>
    <author>Ann Holste</author>
  </authors>
  <commentList>
    <comment ref="C5" authorId="0" shapeId="0">
      <text>
        <r>
          <rPr>
            <sz val="8"/>
            <color indexed="81"/>
            <rFont val="Tahoma"/>
            <family val="2"/>
          </rPr>
          <t>Place the cursor over cells with red triangles to read comments.</t>
        </r>
      </text>
    </comment>
    <comment ref="C17" authorId="0" shapeId="0">
      <text>
        <r>
          <rPr>
            <sz val="8"/>
            <color indexed="81"/>
            <rFont val="Tahoma"/>
            <family val="2"/>
          </rPr>
          <t xml:space="preserve"> Number of heifer calves sold = .5 X calf weaning rate X (1- calf death loss rate)  - cow replacement rate X (1 - cow death loss rate)</t>
        </r>
      </text>
    </comment>
    <comment ref="C18" authorId="0" shapeId="0">
      <text>
        <r>
          <rPr>
            <sz val="8"/>
            <color indexed="81"/>
            <rFont val="Tahoma"/>
            <family val="2"/>
          </rPr>
          <t xml:space="preserve">Number of steer calves sold = .5 X (calf weaning rate) X (1 - calf death loss rate)  </t>
        </r>
      </text>
    </comment>
    <comment ref="C19" authorId="0" shapeId="0">
      <text>
        <r>
          <rPr>
            <sz val="8"/>
            <color indexed="81"/>
            <rFont val="Tahoma"/>
            <family val="2"/>
          </rPr>
          <t>Number of cull cows sold = cow replacement rate X (1- cow death loss rate)</t>
        </r>
      </text>
    </comment>
    <comment ref="C27" authorId="1" shapeId="0">
      <text>
        <r>
          <rPr>
            <sz val="8"/>
            <color indexed="81"/>
            <rFont val="Tahoma"/>
            <family val="2"/>
          </rPr>
          <t>Leave blank for calves sold.</t>
        </r>
      </text>
    </comment>
    <comment ref="C39" authorId="0" shapeId="0">
      <text>
        <r>
          <rPr>
            <sz val="8"/>
            <color indexed="81"/>
            <rFont val="Tahoma"/>
            <family val="2"/>
          </rPr>
          <t>Interest on variable costs = variable costs X interest rate X total production period (months) / 12 months</t>
        </r>
      </text>
    </comment>
    <comment ref="C56" authorId="0" shapeId="0">
      <text>
        <r>
          <rPr>
            <sz val="8"/>
            <color indexed="81"/>
            <rFont val="Tahoma"/>
            <family val="2"/>
          </rPr>
          <t>Break-even selling price for variable costs = (total variable costs - cull cow income) / (no. steer calves sold X steer calf selling weight (lbs/head) + (no.heifer calves sold x heifer selling weight (lbs/head))</t>
        </r>
      </text>
    </comment>
    <comment ref="C57" authorId="0" shapeId="0">
      <text>
        <r>
          <rPr>
            <sz val="8"/>
            <color indexed="81"/>
            <rFont val="Tahoma"/>
            <family val="2"/>
          </rPr>
          <t>Break-even selling price for total costs = (total  costs - cull cow income) / (no. steer calves sold X steer calf selling weight (lbs/head) + (no.heifer calves sold x heifer selling weight (lbs/head))</t>
        </r>
      </text>
    </comment>
  </commentList>
</comments>
</file>

<file path=xl/comments2.xml><?xml version="1.0" encoding="utf-8"?>
<comments xmlns="http://schemas.openxmlformats.org/spreadsheetml/2006/main">
  <authors>
    <author>Economics Department</author>
    <author>Ann Holste</author>
  </authors>
  <commentList>
    <comment ref="C5" authorId="0" shapeId="0">
      <text>
        <r>
          <rPr>
            <sz val="8"/>
            <color indexed="81"/>
            <rFont val="Tahoma"/>
            <family val="2"/>
          </rPr>
          <t>Place the cursor over cells with red triangles to read comments.</t>
        </r>
      </text>
    </comment>
    <comment ref="C17" authorId="0" shapeId="0">
      <text>
        <r>
          <rPr>
            <sz val="8"/>
            <color indexed="81"/>
            <rFont val="Tahoma"/>
            <family val="2"/>
          </rPr>
          <t xml:space="preserve"> Number of heifer calves sold = .5 X calf weaning rate X (1- calf death loss rate)  - cow replacement rate X (1 - cow death loss rate)</t>
        </r>
      </text>
    </comment>
    <comment ref="C18" authorId="0" shapeId="0">
      <text>
        <r>
          <rPr>
            <sz val="8"/>
            <color indexed="81"/>
            <rFont val="Tahoma"/>
            <family val="2"/>
          </rPr>
          <t xml:space="preserve">Number of steer calves sold = .5 X (calf weaning rate) X (1 - calf death loss rate)  </t>
        </r>
      </text>
    </comment>
    <comment ref="C19" authorId="0" shapeId="0">
      <text>
        <r>
          <rPr>
            <sz val="8"/>
            <color indexed="81"/>
            <rFont val="Tahoma"/>
            <family val="2"/>
          </rPr>
          <t>Number of cull cows sold = cow replacement rate X (1- cow death loss rate)</t>
        </r>
      </text>
    </comment>
    <comment ref="C27" authorId="1" shapeId="0">
      <text>
        <r>
          <rPr>
            <sz val="8"/>
            <color indexed="81"/>
            <rFont val="Tahoma"/>
            <family val="2"/>
          </rPr>
          <t>Leave blank for calves sold.</t>
        </r>
      </text>
    </comment>
    <comment ref="C39" authorId="0" shapeId="0">
      <text>
        <r>
          <rPr>
            <sz val="8"/>
            <color indexed="81"/>
            <rFont val="Tahoma"/>
            <family val="2"/>
          </rPr>
          <t>Interest on variable costs = variable costs X interest rate X total production period (months) / 12 months</t>
        </r>
      </text>
    </comment>
    <comment ref="C56" authorId="0" shapeId="0">
      <text>
        <r>
          <rPr>
            <sz val="8"/>
            <color indexed="81"/>
            <rFont val="Tahoma"/>
            <family val="2"/>
          </rPr>
          <t>Break-even selling price for variable costs = (total variable costs - cull cow income) / (no. steer calves sold X steer calf selling weight (lbs/head) + (no.heifer calves sold x heifer selling weight (lbs/head))</t>
        </r>
      </text>
    </comment>
    <comment ref="C57" authorId="0" shapeId="0">
      <text>
        <r>
          <rPr>
            <sz val="8"/>
            <color indexed="81"/>
            <rFont val="Tahoma"/>
            <family val="2"/>
          </rPr>
          <t>Break-even selling price for total costs = (total  costs - cull cow income) / (no. steer calves sold X steer calf selling weight (lbs/head) + (no.heifer calves sold x heifer selling weight (lbs/head))</t>
        </r>
      </text>
    </comment>
  </commentList>
</comments>
</file>

<file path=xl/comments3.xml><?xml version="1.0" encoding="utf-8"?>
<comments xmlns="http://schemas.openxmlformats.org/spreadsheetml/2006/main">
  <authors>
    <author>Economics Department</author>
    <author>Ann Holste</author>
  </authors>
  <commentList>
    <comment ref="C5" authorId="0" shapeId="0">
      <text>
        <r>
          <rPr>
            <sz val="8"/>
            <color indexed="81"/>
            <rFont val="Tahoma"/>
            <family val="2"/>
          </rPr>
          <t>Place the cursor over cells with red triangles to read comments.</t>
        </r>
      </text>
    </comment>
    <comment ref="C17" authorId="0" shapeId="0">
      <text>
        <r>
          <rPr>
            <sz val="8"/>
            <color indexed="81"/>
            <rFont val="Tahoma"/>
            <family val="2"/>
          </rPr>
          <t xml:space="preserve"> Number of heifer calves sold = .5 X calf weaning rate X (1- calf death loss rate)  - cow replacement rate X (1 - cow death loss rate)</t>
        </r>
      </text>
    </comment>
    <comment ref="C18" authorId="0" shapeId="0">
      <text>
        <r>
          <rPr>
            <sz val="8"/>
            <color indexed="81"/>
            <rFont val="Tahoma"/>
            <family val="2"/>
          </rPr>
          <t xml:space="preserve">Number of steer calves sold = .5 X (calf weaning rate) X (1 - calf death loss rate)  </t>
        </r>
      </text>
    </comment>
    <comment ref="C19" authorId="0" shapeId="0">
      <text>
        <r>
          <rPr>
            <sz val="8"/>
            <color indexed="81"/>
            <rFont val="Tahoma"/>
            <family val="2"/>
          </rPr>
          <t>Number of cull cows sold = cow replacement rate X (1- cow death loss rate)</t>
        </r>
      </text>
    </comment>
    <comment ref="C27" authorId="1" shapeId="0">
      <text>
        <r>
          <rPr>
            <sz val="8"/>
            <color indexed="81"/>
            <rFont val="Tahoma"/>
            <family val="2"/>
          </rPr>
          <t>Leave blank for calves sold.</t>
        </r>
      </text>
    </comment>
    <comment ref="C39" authorId="0" shapeId="0">
      <text>
        <r>
          <rPr>
            <sz val="8"/>
            <color indexed="81"/>
            <rFont val="Tahoma"/>
            <family val="2"/>
          </rPr>
          <t>Interest on variable costs = variable costs X interest rate X total production period (months) / 12 months</t>
        </r>
      </text>
    </comment>
    <comment ref="C56" authorId="0" shapeId="0">
      <text>
        <r>
          <rPr>
            <sz val="8"/>
            <color indexed="81"/>
            <rFont val="Tahoma"/>
            <family val="2"/>
          </rPr>
          <t>Break-even selling price for variable costs = (total variable costs - cull cow income) / (no. steer calves sold X steer calf selling weight (lbs/head) + (no.heifer calves sold x heifer selling weight (lbs/head))</t>
        </r>
      </text>
    </comment>
    <comment ref="C57" authorId="0" shapeId="0">
      <text>
        <r>
          <rPr>
            <sz val="8"/>
            <color indexed="81"/>
            <rFont val="Tahoma"/>
            <family val="2"/>
          </rPr>
          <t>Break-even selling price for total costs = (total  costs - cull cow income) / (no. steer calves sold X steer calf selling weight (lbs/head) + (no.heifer calves sold x heifer selling weight (lbs/head))</t>
        </r>
      </text>
    </comment>
  </commentList>
</comments>
</file>

<file path=xl/sharedStrings.xml><?xml version="1.0" encoding="utf-8"?>
<sst xmlns="http://schemas.openxmlformats.org/spreadsheetml/2006/main" count="360" uniqueCount="71">
  <si>
    <t>Income</t>
  </si>
  <si>
    <t>Variable Costs</t>
  </si>
  <si>
    <t>Fixed Costs</t>
  </si>
  <si>
    <t xml:space="preserve"> </t>
  </si>
  <si>
    <t>Total</t>
  </si>
  <si>
    <t>=</t>
  </si>
  <si>
    <t>hours</t>
  </si>
  <si>
    <t>Production Efficiencies</t>
  </si>
  <si>
    <t>per acre</t>
  </si>
  <si>
    <t>acres</t>
  </si>
  <si>
    <t>per ton</t>
  </si>
  <si>
    <t>tons</t>
  </si>
  <si>
    <t xml:space="preserve">head </t>
  </si>
  <si>
    <t xml:space="preserve">Total All Costs  </t>
  </si>
  <si>
    <t xml:space="preserve">Income Over all Costs  </t>
  </si>
  <si>
    <t>Beef Cow-Calf (one cow unit)</t>
  </si>
  <si>
    <t xml:space="preserve">  Calf weaning rate</t>
  </si>
  <si>
    <t xml:space="preserve">  Cow death loss</t>
  </si>
  <si>
    <t xml:space="preserve">  Cow replacement rate</t>
  </si>
  <si>
    <t xml:space="preserve"> =</t>
  </si>
  <si>
    <t xml:space="preserve">  Calf death loss</t>
  </si>
  <si>
    <t>Place the cursor over cells with red triangles to read comments.</t>
  </si>
  <si>
    <t>Enter your input values in shaded cells.</t>
  </si>
  <si>
    <t>Date Printed:</t>
  </si>
  <si>
    <t>. . . and justice for all</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</si>
  <si>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</si>
  <si>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x</t>
  </si>
  <si>
    <t>Price</t>
  </si>
  <si>
    <t>Unit</t>
  </si>
  <si>
    <t>Quantity</t>
  </si>
  <si>
    <t>lbs</t>
  </si>
  <si>
    <t>per lb</t>
  </si>
  <si>
    <t>bu</t>
  </si>
  <si>
    <t>per hr</t>
  </si>
  <si>
    <t xml:space="preserve">Total Feed Costs  </t>
  </si>
  <si>
    <t xml:space="preserve">Pasture  </t>
  </si>
  <si>
    <t xml:space="preserve">Pasture fert. &amp; misc. costs  </t>
  </si>
  <si>
    <t>Corn</t>
  </si>
  <si>
    <t xml:space="preserve">Supplement &amp; minerals  </t>
  </si>
  <si>
    <t xml:space="preserve">Alfalfa - brome hay  </t>
  </si>
  <si>
    <t>Corn stalks</t>
  </si>
  <si>
    <t>Veterinary &amp; health</t>
  </si>
  <si>
    <t>Machinery, equipment, fuel &amp; repairs</t>
  </si>
  <si>
    <t>Marketing &amp; miscellaneous</t>
  </si>
  <si>
    <t>Other</t>
  </si>
  <si>
    <t xml:space="preserve">Labor  </t>
  </si>
  <si>
    <t xml:space="preserve">Total Variable Costs  </t>
  </si>
  <si>
    <t xml:space="preserve">Income Over Variable Costs  </t>
  </si>
  <si>
    <t>Feed Costs</t>
  </si>
  <si>
    <t>Modified distiller grain</t>
  </si>
  <si>
    <t>per bu</t>
  </si>
  <si>
    <t>Salt and minerals</t>
  </si>
  <si>
    <t>Machinery, equipment, housing &amp; fences</t>
  </si>
  <si>
    <t xml:space="preserve">Interest &amp; insurance on breeding herd  </t>
  </si>
  <si>
    <t>Bull depreciation/replacement</t>
  </si>
  <si>
    <t>months</t>
  </si>
  <si>
    <t xml:space="preserve">Interest on variable costs </t>
  </si>
  <si>
    <t xml:space="preserve">Breakeven selling price for variable costs (per lb)  </t>
  </si>
  <si>
    <t xml:space="preserve">Breakeven selling price for all costs (per lb)  </t>
  </si>
  <si>
    <t xml:space="preserve">Total Fixed Costs  </t>
  </si>
  <si>
    <t>Gross Income</t>
  </si>
  <si>
    <t xml:space="preserve">Steer calves </t>
  </si>
  <si>
    <t xml:space="preserve">Heifer calves </t>
  </si>
  <si>
    <t xml:space="preserve">Cull cows </t>
  </si>
  <si>
    <t>Hay and Pasture Calves Fed</t>
  </si>
  <si>
    <t>Ag Decision Maker -- Iowa State University Extension and Outreach</t>
  </si>
  <si>
    <r>
      <t xml:space="preserve">For more information see Information File B1-21 </t>
    </r>
    <r>
      <rPr>
        <u/>
        <sz val="10"/>
        <color indexed="45"/>
        <rFont val="Arial"/>
        <family val="2"/>
      </rPr>
      <t>Livestock Enterprise Budgets</t>
    </r>
    <r>
      <rPr>
        <sz val="10"/>
        <rFont val="Arial"/>
        <family val="2"/>
      </rPr>
      <t>.</t>
    </r>
  </si>
  <si>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</si>
  <si>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Contact: Lee Schulz</t>
  </si>
  <si>
    <t>Hay and Pasture Calves Sold</t>
  </si>
  <si>
    <t>Version 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</si>
</sst>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164" formatCode="&quot;$&quot;#,##0.00"/>
    <numFmt numFmtId="165" formatCode="General_)"/>
  </numFmts>
  <fonts count="21">
    <font>
      <sz val="10"/>
      <name val="Arial"/>
    </font>
    <font>
      <sz val="10"/>
      <name val="Arial"/>
      <family val="2"/>
    </font>
    <font>
      <b/>
      <sz val="12"/>
      <name val="Arial"/>
      <family val="2"/>
    </font>
    <font>
      <sz val="10"/>
      <name val="Arial"/>
      <family val="2"/>
    </font>
    <font>
      <b/>
      <sz val="10"/>
      <name val="Arial"/>
      <family val="2"/>
    </font>
    <font>
      <i/>
      <sz val="10"/>
      <name val="Arial"/>
      <family val="2"/>
    </font>
    <font>
      <u/>
      <sz val="10"/>
      <name val="Arial"/>
      <family val="2"/>
    </font>
    <font>
      <u/>
      <sz val="10"/>
      <color indexed="45"/>
      <name val="Arial"/>
      <family val="2"/>
    </font>
    <font>
      <u/>
      <sz val="10"/>
      <color indexed="12"/>
      <name val="Arial"/>
      <family val="2"/>
    </font>
    <font>
      <sz val="9"/>
      <name val="Arial"/>
      <family val="2"/>
    </font>
    <font>
      <sz val="8"/>
      <color indexed="81"/>
      <name val="Tahoma"/>
      <family val="2"/>
    </font>
    <font>
      <b/>
      <sz val="10"/>
      <name val="Arial"/>
      <family val="2"/>
    </font>
    <font>
      <b/>
      <sz val="10"/>
      <color indexed="60"/>
      <name val="Arial"/>
      <family val="2"/>
    </font>
    <font>
      <sz val="6"/>
      <color indexed="63"/>
      <name val="Univers"/>
      <family val="2"/>
    </font>
    <font>
      <sz val="6"/>
      <name val="Arial"/>
      <family val="2"/>
    </font>
    <font>
      <sz val="12"/>
      <name val="Univers (E1)"/>
    </font>
    <font>
      <sz val="10"/>
      <name val="Courier"/>
    </font>
    <font>
      <b/>
      <sz val="14"/>
      <color indexed="9"/>
      <name val="Arial"/>
      <family val="2"/>
    </font>
    <font>
      <sz val="6"/>
      <color indexed="63"/>
      <name val="Arial"/>
      <family val="2"/>
    </font>
    <font>
      <u/>
      <sz val="10"/>
      <color rgb="FFC00000"/>
      <name val="Arial"/>
      <family val="2"/>
    </font>
    <font>
      <b/>
      <sz val="11"/>
      <color theme="1"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rgb="FFC00000"/>
        <bgColor indexed="64"/>
      </patternFill>
    </fill>
    <fill>
      <patternFill patternType="solid">
        <fgColor theme="2" tint="-9.9978637043366805E-2"/>
        <bgColor indexed="5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2" tint="-9.9948118533890809E-2"/>
      </bottom>
      <diagonal/>
    </border>
    <border>
      <left/>
      <right/>
      <top style="thick">
        <color theme="2" tint="-9.9948118533890809E-2"/>
      </top>
      <bottom/>
      <diagonal/>
    </border>
  </borders>
  <cellStyleXfs count="5">
    <xf numFmtId="0" fontId="0" fillId="0" borderId="0"/>
    <xf numFmtId="0" fontId="8" fillId="0" borderId="0" applyNumberFormat="0" applyFill="0" applyBorder="0" applyAlignment="0" applyProtection="0">
      <alignment vertical="top"/>
      <protection locked="0"/>
    </xf>
    <xf numFmtId="165" fontId="16" fillId="0" borderId="0"/>
    <xf numFmtId="165" fontId="15" fillId="0" borderId="0"/>
    <xf numFmtId="9" fontId="1" fillId="0" borderId="0" applyFont="0" applyFill="0" applyBorder="0" applyAlignment="0" applyProtection="0"/>
  </cellStyleXfs>
  <cellXfs count="86">
    <xf numFmtId="0" fontId="0" fillId="0" borderId="0" xfId="0"/>
    <xf numFmtId="0" fontId="2" fillId="0" borderId="0" xfId="0" applyFont="1"/>
    <xf numFmtId="0" fontId="3" fillId="0" borderId="0" xfId="0" applyFont="1"/>
    <xf numFmtId="0" fontId="4" fillId="0" borderId="0" xfId="0" applyFont="1"/>
    <xf numFmtId="164" fontId="3" fillId="0" borderId="0" xfId="0" applyNumberFormat="1" applyFont="1"/>
    <xf numFmtId="0" fontId="5" fillId="0" borderId="0" xfId="0" applyFont="1"/>
    <xf numFmtId="0" fontId="5" fillId="0" borderId="0" xfId="0" applyFont="1" applyAlignment="1">
      <alignment horizontal="right"/>
    </xf>
    <xf numFmtId="2" fontId="3" fillId="0" borderId="0" xfId="0" applyNumberFormat="1" applyFont="1"/>
    <xf numFmtId="0" fontId="3" fillId="0" borderId="0" xfId="0" applyFont="1" applyFill="1"/>
    <xf numFmtId="0" fontId="0" fillId="0" borderId="0" xfId="0" applyFill="1"/>
    <xf numFmtId="0" fontId="1" fillId="0" borderId="0" xfId="0" applyFont="1" applyFill="1"/>
    <xf numFmtId="0" fontId="1" fillId="0" borderId="0" xfId="0" applyFont="1" applyBorder="1" applyAlignment="1" applyProtection="1">
      <alignment horizontal="left"/>
    </xf>
    <xf numFmtId="0" fontId="11" fillId="0" borderId="0" xfId="0" applyFont="1" applyFill="1" applyBorder="1" applyAlignment="1" applyProtection="1"/>
    <xf numFmtId="0" fontId="1" fillId="0" borderId="0" xfId="0" applyFont="1" applyBorder="1" applyAlignment="1"/>
    <xf numFmtId="0" fontId="1" fillId="0" borderId="0" xfId="0" applyFont="1"/>
    <xf numFmtId="0" fontId="1" fillId="0" borderId="0" xfId="0" applyFont="1" applyProtection="1"/>
    <xf numFmtId="0" fontId="1" fillId="0" borderId="0" xfId="1" applyFont="1" applyAlignment="1" applyProtection="1">
      <alignment horizontal="left"/>
    </xf>
    <xf numFmtId="0" fontId="3" fillId="0" borderId="0" xfId="0" applyFont="1" applyProtection="1"/>
    <xf numFmtId="0" fontId="12" fillId="0" borderId="0" xfId="0" applyFont="1"/>
    <xf numFmtId="0" fontId="13" fillId="0" borderId="0" xfId="0" applyFont="1" applyAlignment="1">
      <alignment horizontal="left"/>
    </xf>
    <xf numFmtId="0" fontId="14" fillId="0" borderId="0" xfId="0" applyFont="1"/>
    <xf numFmtId="0" fontId="3" fillId="2" borderId="1" xfId="0" applyFont="1" applyFill="1" applyBorder="1" applyAlignment="1" applyProtection="1">
      <alignment shrinkToFit="1"/>
      <protection locked="0"/>
    </xf>
    <xf numFmtId="164" fontId="3" fillId="2" borderId="1" xfId="0" applyNumberFormat="1" applyFont="1" applyFill="1" applyBorder="1" applyAlignment="1" applyProtection="1">
      <alignment shrinkToFit="1"/>
      <protection locked="0"/>
    </xf>
    <xf numFmtId="1" fontId="3" fillId="2" borderId="1" xfId="0" applyNumberFormat="1" applyFont="1" applyFill="1" applyBorder="1" applyAlignment="1" applyProtection="1">
      <alignment shrinkToFit="1"/>
      <protection locked="0"/>
    </xf>
    <xf numFmtId="2" fontId="3" fillId="0" borderId="0" xfId="0" applyNumberFormat="1" applyFont="1" applyAlignment="1">
      <alignment shrinkToFit="1"/>
    </xf>
    <xf numFmtId="0" fontId="3" fillId="0" borderId="0" xfId="0" applyFont="1" applyAlignment="1">
      <alignment horizontal="left"/>
    </xf>
    <xf numFmtId="0" fontId="3" fillId="0" borderId="0" xfId="0" applyFont="1" applyAlignment="1">
      <alignment horizontal="right"/>
    </xf>
    <xf numFmtId="165" fontId="4" fillId="0" borderId="0" xfId="3" applyFont="1" applyBorder="1" applyAlignment="1" applyProtection="1">
      <alignment horizontal="center"/>
    </xf>
    <xf numFmtId="165" fontId="4" fillId="0" borderId="0" xfId="3" applyFont="1" applyFill="1" applyBorder="1" applyAlignment="1" applyProtection="1">
      <alignment horizontal="center"/>
    </xf>
    <xf numFmtId="0" fontId="3" fillId="0" borderId="0" xfId="0" applyFont="1" applyAlignment="1"/>
    <xf numFmtId="0" fontId="9" fillId="0" borderId="0" xfId="0" applyFont="1" applyBorder="1" applyAlignment="1" applyProtection="1"/>
    <xf numFmtId="0" fontId="9" fillId="0" borderId="0" xfId="0" applyFont="1" applyFill="1" applyBorder="1" applyAlignment="1" applyProtection="1"/>
    <xf numFmtId="0" fontId="4" fillId="0" borderId="0" xfId="0" applyFont="1" applyAlignment="1">
      <alignment horizontal="left" indent="1"/>
    </xf>
    <xf numFmtId="0" fontId="3" fillId="0" borderId="0" xfId="0" applyFont="1" applyAlignment="1">
      <alignment horizontal="left" indent="1"/>
    </xf>
    <xf numFmtId="0" fontId="0" fillId="0" borderId="0" xfId="0" applyAlignment="1">
      <alignment horizontal="left" indent="1"/>
    </xf>
    <xf numFmtId="0" fontId="3" fillId="0" borderId="0" xfId="0" applyFont="1" applyFill="1" applyProtection="1"/>
    <xf numFmtId="0" fontId="4" fillId="0" borderId="0" xfId="0" applyFont="1" applyFill="1" applyBorder="1" applyAlignment="1" applyProtection="1"/>
    <xf numFmtId="165" fontId="3" fillId="0" borderId="0" xfId="3" applyFont="1" applyBorder="1" applyProtection="1"/>
    <xf numFmtId="165" fontId="3" fillId="0" borderId="0" xfId="3" applyFont="1" applyBorder="1" applyAlignment="1" applyProtection="1">
      <alignment horizontal="right"/>
    </xf>
    <xf numFmtId="165" fontId="3" fillId="0" borderId="0" xfId="3" applyFont="1" applyBorder="1" applyAlignment="1" applyProtection="1">
      <alignment horizontal="left"/>
    </xf>
    <xf numFmtId="165" fontId="16" fillId="0" borderId="0" xfId="2" applyProtection="1"/>
    <xf numFmtId="164" fontId="3" fillId="0" borderId="0" xfId="0" applyNumberFormat="1" applyFont="1" applyFill="1" applyBorder="1" applyAlignment="1" applyProtection="1">
      <alignment shrinkToFit="1"/>
      <protection locked="0"/>
    </xf>
    <xf numFmtId="0" fontId="5" fillId="0" borderId="0" xfId="0" applyFont="1" applyFill="1"/>
    <xf numFmtId="0" fontId="3" fillId="0" borderId="0" xfId="0" applyFont="1" applyFill="1" applyAlignment="1">
      <alignment horizontal="right"/>
    </xf>
    <xf numFmtId="0" fontId="3" fillId="0" borderId="0" xfId="0" applyFont="1" applyFill="1" applyBorder="1" applyAlignment="1" applyProtection="1">
      <alignment shrinkToFit="1"/>
      <protection locked="0"/>
    </xf>
    <xf numFmtId="49" fontId="3" fillId="0" borderId="0" xfId="0" applyNumberFormat="1" applyFont="1" applyAlignment="1">
      <alignment horizontal="left" indent="1"/>
    </xf>
    <xf numFmtId="9" fontId="3" fillId="2" borderId="1" xfId="4" applyFont="1" applyFill="1" applyBorder="1" applyAlignment="1" applyProtection="1">
      <alignment shrinkToFit="1"/>
      <protection locked="0"/>
    </xf>
    <xf numFmtId="7" fontId="3" fillId="0" borderId="0" xfId="0" applyNumberFormat="1" applyFont="1" applyAlignment="1">
      <alignment shrinkToFit="1"/>
    </xf>
    <xf numFmtId="7" fontId="3" fillId="2" borderId="1" xfId="0" applyNumberFormat="1" applyFont="1" applyFill="1" applyBorder="1" applyAlignment="1" applyProtection="1">
      <alignment shrinkToFit="1"/>
      <protection locked="0"/>
    </xf>
    <xf numFmtId="7" fontId="6" fillId="0" borderId="2" xfId="0" applyNumberFormat="1" applyFont="1" applyBorder="1" applyAlignment="1">
      <alignment shrinkToFit="1"/>
    </xf>
    <xf numFmtId="7" fontId="3" fillId="0" borderId="0" xfId="0" applyNumberFormat="1" applyFont="1"/>
    <xf numFmtId="7" fontId="0" fillId="0" borderId="0" xfId="0" applyNumberFormat="1"/>
    <xf numFmtId="7" fontId="3" fillId="0" borderId="0" xfId="0" applyNumberFormat="1" applyFont="1" applyProtection="1"/>
    <xf numFmtId="7" fontId="16" fillId="0" borderId="0" xfId="2" applyNumberFormat="1" applyProtection="1"/>
    <xf numFmtId="7" fontId="4" fillId="0" borderId="0" xfId="0" applyNumberFormat="1" applyFont="1" applyAlignment="1">
      <alignment horizontal="right"/>
    </xf>
    <xf numFmtId="7" fontId="4" fillId="0" borderId="0" xfId="0" applyNumberFormat="1" applyFont="1" applyAlignment="1">
      <alignment horizontal="center"/>
    </xf>
    <xf numFmtId="7" fontId="3" fillId="0" borderId="3" xfId="0" applyNumberFormat="1" applyFont="1" applyBorder="1"/>
    <xf numFmtId="7" fontId="3" fillId="0" borderId="0" xfId="0" applyNumberFormat="1" applyFont="1" applyAlignment="1">
      <alignment horizontal="right" shrinkToFit="1"/>
    </xf>
    <xf numFmtId="7" fontId="1" fillId="0" borderId="0" xfId="0" applyNumberFormat="1" applyFont="1"/>
    <xf numFmtId="39" fontId="3" fillId="2" borderId="1" xfId="0" applyNumberFormat="1" applyFont="1" applyFill="1" applyBorder="1" applyAlignment="1" applyProtection="1">
      <alignment shrinkToFit="1"/>
      <protection locked="0"/>
    </xf>
    <xf numFmtId="39" fontId="3" fillId="0" borderId="0" xfId="0" applyNumberFormat="1" applyFont="1" applyAlignment="1">
      <alignment shrinkToFit="1"/>
    </xf>
    <xf numFmtId="39" fontId="6" fillId="0" borderId="0" xfId="0" applyNumberFormat="1" applyFont="1" applyAlignment="1">
      <alignment shrinkToFit="1"/>
    </xf>
    <xf numFmtId="39" fontId="6" fillId="2" borderId="1" xfId="0" applyNumberFormat="1" applyFont="1" applyFill="1" applyBorder="1" applyAlignment="1" applyProtection="1">
      <alignment shrinkToFit="1"/>
      <protection locked="0"/>
    </xf>
    <xf numFmtId="0" fontId="3" fillId="2" borderId="1" xfId="0" applyFont="1" applyFill="1" applyBorder="1" applyAlignment="1" applyProtection="1">
      <alignment horizontal="left" indent="1"/>
      <protection locked="0"/>
    </xf>
    <xf numFmtId="0" fontId="17" fillId="4" borderId="8" xfId="0" applyFont="1" applyFill="1" applyBorder="1" applyAlignment="1" applyProtection="1"/>
    <xf numFmtId="0" fontId="3" fillId="5" borderId="0" xfId="0" applyFont="1" applyFill="1" applyProtection="1"/>
    <xf numFmtId="0" fontId="19" fillId="0" borderId="0" xfId="1" applyFont="1" applyAlignment="1" applyProtection="1">
      <alignment horizontal="left"/>
    </xf>
    <xf numFmtId="0" fontId="3" fillId="0" borderId="0" xfId="0" applyFont="1" applyAlignment="1">
      <alignment horizontal="left"/>
    </xf>
    <xf numFmtId="0" fontId="3" fillId="0" borderId="0" xfId="0" applyFont="1" applyAlignment="1">
      <alignment horizontal="left"/>
    </xf>
    <xf numFmtId="14" fontId="1" fillId="0" borderId="0" xfId="0" applyNumberFormat="1" applyFont="1" applyAlignment="1" applyProtection="1">
      <alignment horizontal="left"/>
    </xf>
    <xf numFmtId="0" fontId="20" fillId="0" borderId="9" xfId="1" applyFont="1" applyBorder="1" applyAlignment="1" applyProtection="1">
      <alignment horizontal="left"/>
    </xf>
    <xf numFmtId="0" fontId="3" fillId="0" borderId="0" xfId="1" applyFont="1" applyAlignment="1" applyProtection="1">
      <alignment horizontal="left" wrapText="1"/>
    </xf>
    <xf numFmtId="0" fontId="8" fillId="0" borderId="0" xfId="1" applyAlignment="1" applyProtection="1">
      <alignment horizontal="left" wrapText="1"/>
    </xf>
    <xf numFmtId="0" fontId="3" fillId="0" borderId="0" xfId="0" applyFont="1" applyAlignment="1">
      <alignment horizontal="left"/>
    </xf>
    <xf numFmtId="0" fontId="18" fillId="0" borderId="0" xfId="0" applyFont="1" applyAlignment="1" applyProtection="1">
      <alignment horizontal="left" wrapText="1"/>
    </xf>
    <xf numFmtId="0" fontId="13" fillId="0" borderId="0" xfId="0" applyFont="1" applyAlignment="1">
      <alignment horizontal="left" wrapText="1"/>
    </xf>
    <xf numFmtId="0" fontId="5" fillId="0" borderId="4" xfId="0" applyFont="1" applyBorder="1" applyAlignment="1">
      <alignment horizontal="left"/>
    </xf>
    <xf numFmtId="0" fontId="5" fillId="0" borderId="0" xfId="0" applyFont="1" applyAlignment="1">
      <alignment horizontal="left"/>
    </xf>
    <xf numFmtId="0" fontId="9" fillId="0" borderId="2" xfId="0" applyFont="1" applyBorder="1" applyAlignment="1" applyProtection="1">
      <alignment horizontal="left"/>
    </xf>
    <xf numFmtId="0" fontId="9" fillId="0" borderId="0" xfId="0" applyFont="1" applyBorder="1" applyAlignment="1" applyProtection="1">
      <alignment horizontal="left"/>
    </xf>
    <xf numFmtId="0" fontId="9" fillId="3" borderId="5" xfId="0" applyFont="1" applyFill="1" applyBorder="1" applyAlignment="1" applyProtection="1">
      <alignment horizontal="left"/>
    </xf>
    <xf numFmtId="0" fontId="9" fillId="3" borderId="6" xfId="0" applyFont="1" applyFill="1" applyBorder="1" applyAlignment="1" applyProtection="1">
      <alignment horizontal="left"/>
    </xf>
    <xf numFmtId="0" fontId="9" fillId="3" borderId="7" xfId="0" applyFont="1" applyFill="1" applyBorder="1" applyAlignment="1" applyProtection="1">
      <alignment horizontal="left"/>
    </xf>
    <xf numFmtId="0" fontId="4" fillId="2" borderId="5"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cellXfs>
  <cellStyles count="5">
    <cellStyle name="Hyperlink" xfId="1" builtinId="8"/>
    <cellStyle name="Normal" xfId="0" builtinId="0"/>
    <cellStyle name="Normal_2007 Livestock Budgets ann" xfId="2"/>
    <cellStyle name="Normal_A" xfId="3"/>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990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xtension.iastate.ed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xtension.iastate.edu"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xtension.iastate.edu"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464820</xdr:colOff>
      <xdr:row>59</xdr:row>
      <xdr:rowOff>129540</xdr:rowOff>
    </xdr:from>
    <xdr:to>
      <xdr:col>13</xdr:col>
      <xdr:colOff>548640</xdr:colOff>
      <xdr:row>62</xdr:row>
      <xdr:rowOff>44364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6740" y="9997440"/>
          <a:ext cx="2286000" cy="417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464820</xdr:colOff>
      <xdr:row>59</xdr:row>
      <xdr:rowOff>129540</xdr:rowOff>
    </xdr:from>
    <xdr:to>
      <xdr:col>13</xdr:col>
      <xdr:colOff>548640</xdr:colOff>
      <xdr:row>62</xdr:row>
      <xdr:rowOff>44364</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6740" y="9997440"/>
          <a:ext cx="2286000" cy="4177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464820</xdr:colOff>
      <xdr:row>59</xdr:row>
      <xdr:rowOff>129540</xdr:rowOff>
    </xdr:from>
    <xdr:to>
      <xdr:col>13</xdr:col>
      <xdr:colOff>548640</xdr:colOff>
      <xdr:row>62</xdr:row>
      <xdr:rowOff>44364</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6740" y="9997440"/>
          <a:ext cx="2286000" cy="4177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extension.iastate.edu/agdm/livestock/html/b1-21.html" TargetMode="External"/><Relationship Id="rId7" Type="http://schemas.openxmlformats.org/officeDocument/2006/relationships/printerSettings" Target="../printerSettings/printerSettings1.bin"/><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hyperlink" Target="http://www.extension.iastate.edu/agdm/" TargetMode="External"/><Relationship Id="rId5" Type="http://schemas.openxmlformats.org/officeDocument/2006/relationships/hyperlink" Target="mailto:lschulz@iastate.edu?subject=AgDM%20B1-21%20Livestock%20Spreadsheet" TargetMode="External"/><Relationship Id="rId10" Type="http://schemas.openxmlformats.org/officeDocument/2006/relationships/comments" Target="../comments1.xml"/><Relationship Id="rId4" Type="http://schemas.openxmlformats.org/officeDocument/2006/relationships/hyperlink" Target="http://www.extension.iastate.edu/agdm/livestock/html/b1-21.html"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extension.iastate.edu/agdm/livestock/html/b1-21.html" TargetMode="External"/><Relationship Id="rId7" Type="http://schemas.openxmlformats.org/officeDocument/2006/relationships/printerSettings" Target="../printerSettings/printerSettings2.bin"/><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hyperlink" Target="http://www.extension.iastate.edu/agdm/" TargetMode="External"/><Relationship Id="rId5" Type="http://schemas.openxmlformats.org/officeDocument/2006/relationships/hyperlink" Target="mailto:lschulz@iastate.edu?subject=AgDM%20B1-21%20Livestock%20Spreadsheet" TargetMode="External"/><Relationship Id="rId10" Type="http://schemas.openxmlformats.org/officeDocument/2006/relationships/comments" Target="../comments2.xml"/><Relationship Id="rId4" Type="http://schemas.openxmlformats.org/officeDocument/2006/relationships/hyperlink" Target="http://www.extension.iastate.edu/agdm/livestock/html/b1-21.html"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extension.iastate.edu/agdm/livestock/html/b1-21.html" TargetMode="External"/><Relationship Id="rId7" Type="http://schemas.openxmlformats.org/officeDocument/2006/relationships/printerSettings" Target="../printerSettings/printerSettings3.bin"/><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hyperlink" Target="http://www.extension.iastate.edu/agdm/" TargetMode="External"/><Relationship Id="rId5" Type="http://schemas.openxmlformats.org/officeDocument/2006/relationships/hyperlink" Target="mailto:lschulz@iastate.edu?subject=AgDM%20B1-21%20Livestock%20Spreadsheet" TargetMode="External"/><Relationship Id="rId10" Type="http://schemas.openxmlformats.org/officeDocument/2006/relationships/comments" Target="../comments3.xml"/><Relationship Id="rId4" Type="http://schemas.openxmlformats.org/officeDocument/2006/relationships/hyperlink" Target="http://www.extension.iastate.edu/agdm/livestock/html/b1-21.html" TargetMode="External"/><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9"/>
  <sheetViews>
    <sheetView showGridLines="0" tabSelected="1" zoomScaleNormal="100" workbookViewId="0"/>
  </sheetViews>
  <sheetFormatPr defaultRowHeight="13.2"/>
  <cols>
    <col min="1" max="1" width="1.6640625" style="65" customWidth="1"/>
    <col min="2" max="2" width="1.6640625" customWidth="1"/>
    <col min="3" max="3" width="32.6640625" customWidth="1"/>
    <col min="4" max="4" width="1.6640625" customWidth="1"/>
    <col min="5" max="5" width="8.6640625" customWidth="1"/>
    <col min="6" max="6" width="8.33203125" bestFit="1" customWidth="1"/>
    <col min="7" max="7" width="2.6640625" customWidth="1"/>
    <col min="8" max="8" width="8.6640625" customWidth="1"/>
    <col min="9" max="9" width="6.109375" bestFit="1" customWidth="1"/>
    <col min="10" max="10" width="2.6640625" customWidth="1"/>
    <col min="11" max="11" width="5.88671875" customWidth="1"/>
    <col min="12" max="12" width="6.109375" bestFit="1" customWidth="1"/>
    <col min="13" max="13" width="2.6640625" customWidth="1"/>
    <col min="14" max="14" width="10.5546875" style="51" customWidth="1"/>
  </cols>
  <sheetData>
    <row r="1" spans="1:16" s="64" customFormat="1" ht="18" thickBot="1">
      <c r="C1" s="64" t="s">
        <v>15</v>
      </c>
    </row>
    <row r="2" spans="1:16" s="2" customFormat="1" ht="14.4" thickTop="1">
      <c r="A2" s="65"/>
      <c r="B2" s="8"/>
      <c r="C2" s="70" t="s">
        <v>65</v>
      </c>
      <c r="D2" s="70"/>
      <c r="E2" s="70"/>
      <c r="F2" s="70"/>
      <c r="G2" s="70"/>
      <c r="H2" s="70"/>
      <c r="I2" s="70"/>
      <c r="J2" s="17"/>
      <c r="K2" s="17"/>
      <c r="L2" s="17"/>
      <c r="M2" s="17"/>
      <c r="N2" s="50"/>
    </row>
    <row r="3" spans="1:16" s="17" customFormat="1" ht="12.75" customHeight="1">
      <c r="A3" s="65"/>
      <c r="B3" s="35"/>
      <c r="C3" s="71" t="s">
        <v>66</v>
      </c>
      <c r="D3" s="72"/>
      <c r="E3" s="72"/>
      <c r="F3" s="72"/>
      <c r="G3" s="72"/>
      <c r="H3" s="72"/>
      <c r="I3" s="72"/>
      <c r="J3" s="72"/>
      <c r="K3" s="72"/>
      <c r="L3" s="72"/>
      <c r="M3" s="72"/>
    </row>
    <row r="4" spans="1:16" s="2" customFormat="1">
      <c r="A4" s="65"/>
      <c r="B4" s="8"/>
      <c r="N4" s="50"/>
    </row>
    <row r="5" spans="1:16">
      <c r="B5" s="9"/>
      <c r="C5" s="78" t="s">
        <v>21</v>
      </c>
      <c r="D5" s="78"/>
      <c r="E5" s="78"/>
      <c r="F5" s="79"/>
      <c r="G5" s="30"/>
      <c r="H5" s="30"/>
      <c r="I5" s="30"/>
      <c r="J5" s="30"/>
      <c r="K5" s="30"/>
      <c r="L5" s="30"/>
    </row>
    <row r="6" spans="1:16">
      <c r="B6" s="9"/>
      <c r="C6" s="80" t="s">
        <v>22</v>
      </c>
      <c r="D6" s="81"/>
      <c r="E6" s="82"/>
      <c r="F6" s="31"/>
      <c r="G6" s="31"/>
      <c r="H6" s="31"/>
    </row>
    <row r="7" spans="1:16" ht="15.6">
      <c r="B7" s="8"/>
      <c r="C7" s="2"/>
      <c r="D7" s="2"/>
      <c r="E7" s="2"/>
      <c r="F7" s="3"/>
      <c r="I7" s="1"/>
      <c r="J7" s="3"/>
      <c r="K7" s="2"/>
      <c r="L7" s="2"/>
      <c r="M7" s="2"/>
      <c r="N7" s="50"/>
      <c r="O7" s="2"/>
      <c r="P7" s="2"/>
    </row>
    <row r="8" spans="1:16" s="17" customFormat="1">
      <c r="A8" s="65"/>
      <c r="B8" s="35"/>
      <c r="C8" s="83" t="s">
        <v>69</v>
      </c>
      <c r="D8" s="84"/>
      <c r="E8" s="84"/>
      <c r="F8" s="85"/>
      <c r="G8" s="36"/>
      <c r="N8" s="52"/>
    </row>
    <row r="9" spans="1:16" s="40" customFormat="1" ht="12.9" customHeight="1">
      <c r="A9" s="65"/>
      <c r="B9" s="17"/>
      <c r="C9" s="37"/>
      <c r="D9" s="37"/>
      <c r="E9" s="38"/>
      <c r="F9" s="39"/>
      <c r="G9" s="39"/>
      <c r="H9" s="37"/>
      <c r="I9" s="37"/>
      <c r="J9" s="37"/>
      <c r="K9" s="37"/>
      <c r="L9" s="37"/>
      <c r="M9" s="37"/>
      <c r="N9" s="53"/>
    </row>
    <row r="10" spans="1:16">
      <c r="B10" s="9"/>
      <c r="C10" s="3" t="s">
        <v>7</v>
      </c>
      <c r="D10" s="3"/>
      <c r="E10" s="2"/>
      <c r="F10" s="2"/>
      <c r="G10" s="2"/>
      <c r="H10" s="2"/>
      <c r="I10" s="2"/>
      <c r="J10" s="2"/>
      <c r="K10" s="2"/>
      <c r="L10" s="2"/>
      <c r="M10" s="2"/>
      <c r="N10" s="54"/>
      <c r="O10" s="2"/>
      <c r="P10" s="2"/>
    </row>
    <row r="11" spans="1:16">
      <c r="B11" s="9"/>
      <c r="C11" s="2" t="s">
        <v>16</v>
      </c>
      <c r="D11" s="2"/>
      <c r="E11" s="46">
        <v>0.92</v>
      </c>
      <c r="F11" s="2"/>
      <c r="G11" s="2"/>
      <c r="I11" s="2"/>
      <c r="O11" s="2"/>
      <c r="P11" s="2"/>
    </row>
    <row r="12" spans="1:16">
      <c r="B12" s="9"/>
      <c r="C12" s="2" t="s">
        <v>20</v>
      </c>
      <c r="D12" s="2"/>
      <c r="E12" s="46">
        <v>0</v>
      </c>
      <c r="F12" s="2"/>
      <c r="G12" s="2"/>
      <c r="J12" s="2"/>
      <c r="K12" s="2"/>
      <c r="L12" s="2"/>
      <c r="M12" s="2"/>
      <c r="N12" s="54"/>
      <c r="O12" s="2"/>
      <c r="P12" s="2"/>
    </row>
    <row r="13" spans="1:16">
      <c r="B13" s="9"/>
      <c r="C13" s="2" t="s">
        <v>17</v>
      </c>
      <c r="D13" s="2"/>
      <c r="E13" s="46">
        <v>0.02</v>
      </c>
      <c r="F13" s="2"/>
      <c r="J13" s="2"/>
      <c r="K13" s="2"/>
      <c r="L13" s="2"/>
      <c r="M13" s="2"/>
      <c r="N13" s="54"/>
      <c r="O13" s="2"/>
      <c r="P13" s="2"/>
    </row>
    <row r="14" spans="1:16">
      <c r="B14" s="9"/>
      <c r="C14" s="2" t="s">
        <v>18</v>
      </c>
      <c r="D14" s="2"/>
      <c r="E14" s="46">
        <v>0.2</v>
      </c>
      <c r="F14" s="2"/>
      <c r="G14" s="2"/>
      <c r="J14" s="2"/>
      <c r="K14" s="2"/>
      <c r="L14" s="2"/>
      <c r="M14" s="2"/>
      <c r="N14" s="54"/>
      <c r="O14" s="2"/>
      <c r="P14" s="2"/>
    </row>
    <row r="15" spans="1:16">
      <c r="B15" s="9"/>
      <c r="C15" s="2"/>
      <c r="D15" s="2"/>
      <c r="E15" s="2"/>
      <c r="F15" s="2"/>
      <c r="G15" s="2"/>
      <c r="H15" s="2"/>
      <c r="I15" s="2"/>
      <c r="J15" s="2"/>
      <c r="K15" s="2"/>
      <c r="L15" s="2"/>
      <c r="M15" s="2"/>
      <c r="O15" s="2"/>
      <c r="P15" s="2"/>
    </row>
    <row r="16" spans="1:16">
      <c r="B16" s="9"/>
      <c r="C16" s="3" t="s">
        <v>0</v>
      </c>
      <c r="D16" s="3"/>
      <c r="E16" s="27" t="s">
        <v>27</v>
      </c>
      <c r="F16" s="27" t="s">
        <v>28</v>
      </c>
      <c r="G16" s="27"/>
      <c r="H16" s="27" t="s">
        <v>29</v>
      </c>
      <c r="I16" s="28" t="s">
        <v>28</v>
      </c>
      <c r="J16" s="2"/>
      <c r="K16" s="2"/>
      <c r="L16" s="2"/>
      <c r="M16" s="2"/>
      <c r="N16" s="55" t="s">
        <v>4</v>
      </c>
      <c r="O16" s="2"/>
      <c r="P16" s="2"/>
    </row>
    <row r="17" spans="2:16">
      <c r="B17" s="9"/>
      <c r="C17" s="33" t="s">
        <v>62</v>
      </c>
      <c r="D17" s="2"/>
      <c r="E17" s="22">
        <v>0</v>
      </c>
      <c r="F17" s="5" t="s">
        <v>31</v>
      </c>
      <c r="G17" s="26" t="s">
        <v>26</v>
      </c>
      <c r="H17" s="21">
        <v>500</v>
      </c>
      <c r="I17" s="5" t="s">
        <v>30</v>
      </c>
      <c r="J17" s="26" t="s">
        <v>26</v>
      </c>
      <c r="K17" s="24">
        <f>(0.5*(E11)*(1-E12)-(E14)/(1-E13))</f>
        <v>0.25591836734693879</v>
      </c>
      <c r="L17" s="5" t="s">
        <v>12</v>
      </c>
      <c r="M17" s="6" t="s">
        <v>5</v>
      </c>
      <c r="N17" s="47">
        <f>H17*E17*K17</f>
        <v>0</v>
      </c>
      <c r="O17" s="2"/>
      <c r="P17" s="2"/>
    </row>
    <row r="18" spans="2:16">
      <c r="B18" s="9"/>
      <c r="C18" s="33" t="s">
        <v>61</v>
      </c>
      <c r="D18" s="2"/>
      <c r="E18" s="22">
        <v>0</v>
      </c>
      <c r="F18" s="5" t="s">
        <v>31</v>
      </c>
      <c r="G18" s="26" t="s">
        <v>26</v>
      </c>
      <c r="H18" s="21">
        <v>550</v>
      </c>
      <c r="I18" s="5" t="s">
        <v>30</v>
      </c>
      <c r="J18" s="26" t="s">
        <v>26</v>
      </c>
      <c r="K18" s="24">
        <f>E11*(1-E12)*0.5</f>
        <v>0.46</v>
      </c>
      <c r="L18" s="5" t="s">
        <v>12</v>
      </c>
      <c r="M18" s="2" t="s">
        <v>19</v>
      </c>
      <c r="N18" s="60">
        <f>H18*E18*K18</f>
        <v>0</v>
      </c>
      <c r="O18" s="2"/>
      <c r="P18" s="2"/>
    </row>
    <row r="19" spans="2:16">
      <c r="B19" s="9"/>
      <c r="C19" s="33" t="s">
        <v>63</v>
      </c>
      <c r="D19" s="2"/>
      <c r="E19" s="22">
        <v>0.38335000000000002</v>
      </c>
      <c r="F19" s="5" t="s">
        <v>31</v>
      </c>
      <c r="G19" s="26" t="s">
        <v>26</v>
      </c>
      <c r="H19" s="21">
        <v>1350</v>
      </c>
      <c r="I19" s="5" t="s">
        <v>30</v>
      </c>
      <c r="J19" s="26" t="s">
        <v>26</v>
      </c>
      <c r="K19" s="24">
        <f>(E14-E13)</f>
        <v>0.18000000000000002</v>
      </c>
      <c r="L19" s="5" t="s">
        <v>12</v>
      </c>
      <c r="M19" s="6" t="s">
        <v>5</v>
      </c>
      <c r="N19" s="61">
        <f>H19*E19*K19</f>
        <v>93.154050000000012</v>
      </c>
      <c r="O19" s="2"/>
      <c r="P19" s="2"/>
    </row>
    <row r="20" spans="2:16">
      <c r="B20" s="9"/>
      <c r="C20" s="32" t="s">
        <v>60</v>
      </c>
      <c r="D20" s="3"/>
      <c r="E20" s="2"/>
      <c r="F20" s="5"/>
      <c r="G20" s="26"/>
      <c r="H20" s="4"/>
      <c r="I20" s="5"/>
      <c r="J20" s="6"/>
      <c r="K20" s="7"/>
      <c r="L20" s="5"/>
      <c r="M20" s="6"/>
      <c r="N20" s="47">
        <f>SUM(N17:N19)</f>
        <v>93.154050000000012</v>
      </c>
      <c r="O20" s="2"/>
      <c r="P20" s="2"/>
    </row>
    <row r="21" spans="2:16">
      <c r="B21" s="9"/>
      <c r="C21" s="2"/>
      <c r="D21" s="2"/>
      <c r="E21" s="2"/>
      <c r="F21" s="5"/>
      <c r="G21" s="26"/>
      <c r="H21" s="4"/>
      <c r="I21" s="5"/>
      <c r="J21" s="6"/>
      <c r="K21" s="2"/>
      <c r="L21" s="5"/>
      <c r="M21" s="6"/>
      <c r="N21" s="50"/>
      <c r="O21" s="2"/>
      <c r="P21" s="2"/>
    </row>
    <row r="22" spans="2:16">
      <c r="B22" s="9"/>
      <c r="C22" s="3" t="s">
        <v>1</v>
      </c>
      <c r="D22" s="3"/>
      <c r="E22" s="2"/>
      <c r="F22" s="2"/>
      <c r="G22" s="2"/>
      <c r="H22" s="2"/>
      <c r="I22" s="2"/>
      <c r="J22" s="2"/>
      <c r="K22" s="2"/>
      <c r="L22" s="2"/>
      <c r="M22" s="2"/>
      <c r="N22" s="50" t="s">
        <v>3</v>
      </c>
      <c r="O22" s="2"/>
      <c r="P22" s="2"/>
    </row>
    <row r="23" spans="2:16">
      <c r="B23" s="9"/>
      <c r="C23" s="32" t="s">
        <v>48</v>
      </c>
      <c r="D23" s="3"/>
      <c r="E23" s="27" t="s">
        <v>27</v>
      </c>
      <c r="F23" s="27" t="s">
        <v>28</v>
      </c>
      <c r="G23" s="27"/>
      <c r="H23" s="27" t="s">
        <v>29</v>
      </c>
      <c r="I23" s="28" t="s">
        <v>28</v>
      </c>
      <c r="J23" s="2"/>
      <c r="K23" s="2"/>
      <c r="L23" s="5"/>
      <c r="M23" s="5"/>
      <c r="N23" s="50"/>
      <c r="O23" s="2"/>
      <c r="P23" s="2"/>
    </row>
    <row r="24" spans="2:16">
      <c r="B24" s="9"/>
      <c r="C24" s="63" t="s">
        <v>35</v>
      </c>
      <c r="D24" s="3"/>
      <c r="E24" s="22">
        <v>60</v>
      </c>
      <c r="F24" s="5" t="s">
        <v>8</v>
      </c>
      <c r="G24" s="26" t="s">
        <v>26</v>
      </c>
      <c r="H24" s="21">
        <v>2.5</v>
      </c>
      <c r="I24" s="5" t="s">
        <v>9</v>
      </c>
      <c r="M24" s="6" t="s">
        <v>5</v>
      </c>
      <c r="N24" s="47">
        <f t="shared" ref="N24:N31" si="0">E24*H24</f>
        <v>150</v>
      </c>
      <c r="O24" s="2"/>
      <c r="P24" s="2"/>
    </row>
    <row r="25" spans="2:16">
      <c r="B25" s="10"/>
      <c r="C25" s="63" t="s">
        <v>36</v>
      </c>
      <c r="D25" s="3"/>
      <c r="E25" s="22">
        <v>20</v>
      </c>
      <c r="F25" s="5" t="s">
        <v>8</v>
      </c>
      <c r="G25" s="26" t="s">
        <v>26</v>
      </c>
      <c r="H25" s="21">
        <v>2.5</v>
      </c>
      <c r="I25" s="5" t="s">
        <v>9</v>
      </c>
      <c r="M25" s="6" t="s">
        <v>5</v>
      </c>
      <c r="N25" s="60">
        <f t="shared" si="0"/>
        <v>50</v>
      </c>
      <c r="O25" s="2"/>
      <c r="P25" s="2"/>
    </row>
    <row r="26" spans="2:16">
      <c r="B26" s="10"/>
      <c r="C26" s="63" t="s">
        <v>37</v>
      </c>
      <c r="D26" s="2"/>
      <c r="E26" s="22">
        <v>3.6</v>
      </c>
      <c r="F26" s="5" t="s">
        <v>50</v>
      </c>
      <c r="G26" s="26" t="s">
        <v>26</v>
      </c>
      <c r="H26" s="21">
        <v>4</v>
      </c>
      <c r="I26" s="5" t="s">
        <v>32</v>
      </c>
      <c r="M26" s="6" t="s">
        <v>5</v>
      </c>
      <c r="N26" s="60">
        <f t="shared" si="0"/>
        <v>14.4</v>
      </c>
      <c r="O26" s="2"/>
      <c r="P26" s="2"/>
    </row>
    <row r="27" spans="2:16">
      <c r="B27" s="10"/>
      <c r="C27" s="63" t="s">
        <v>49</v>
      </c>
      <c r="D27" s="2"/>
      <c r="E27" s="22">
        <v>80</v>
      </c>
      <c r="F27" s="5" t="s">
        <v>10</v>
      </c>
      <c r="G27" s="26" t="s">
        <v>26</v>
      </c>
      <c r="H27" s="21">
        <v>0</v>
      </c>
      <c r="I27" s="5" t="s">
        <v>11</v>
      </c>
      <c r="M27" s="6" t="s">
        <v>5</v>
      </c>
      <c r="N27" s="60">
        <f t="shared" si="0"/>
        <v>0</v>
      </c>
      <c r="O27" s="2"/>
      <c r="P27" s="2"/>
    </row>
    <row r="28" spans="2:16">
      <c r="B28" s="10"/>
      <c r="C28" s="63" t="s">
        <v>51</v>
      </c>
      <c r="D28" s="2"/>
      <c r="E28" s="22">
        <v>0.09</v>
      </c>
      <c r="F28" s="5" t="s">
        <v>31</v>
      </c>
      <c r="G28" s="26" t="s">
        <v>26</v>
      </c>
      <c r="H28" s="21">
        <v>60</v>
      </c>
      <c r="I28" s="5" t="s">
        <v>30</v>
      </c>
      <c r="M28" s="6" t="s">
        <v>5</v>
      </c>
      <c r="N28" s="60">
        <f t="shared" si="0"/>
        <v>5.3999999999999995</v>
      </c>
      <c r="O28" s="2"/>
      <c r="P28" s="2"/>
    </row>
    <row r="29" spans="2:16">
      <c r="B29" s="8"/>
      <c r="C29" s="63" t="s">
        <v>38</v>
      </c>
      <c r="D29" s="2"/>
      <c r="E29" s="22">
        <v>0.16</v>
      </c>
      <c r="F29" s="5" t="s">
        <v>31</v>
      </c>
      <c r="G29" s="26" t="s">
        <v>26</v>
      </c>
      <c r="H29" s="21">
        <v>0</v>
      </c>
      <c r="I29" s="5" t="s">
        <v>30</v>
      </c>
      <c r="M29" s="6" t="s">
        <v>5</v>
      </c>
      <c r="N29" s="60">
        <f t="shared" si="0"/>
        <v>0</v>
      </c>
      <c r="O29" s="2"/>
      <c r="P29" s="2"/>
    </row>
    <row r="30" spans="2:16">
      <c r="B30" s="9"/>
      <c r="C30" s="63" t="s">
        <v>39</v>
      </c>
      <c r="D30" s="2"/>
      <c r="E30" s="22">
        <v>100</v>
      </c>
      <c r="F30" s="5" t="s">
        <v>10</v>
      </c>
      <c r="G30" s="26" t="s">
        <v>26</v>
      </c>
      <c r="H30" s="21">
        <v>2.1</v>
      </c>
      <c r="I30" s="5" t="s">
        <v>11</v>
      </c>
      <c r="M30" s="6" t="s">
        <v>5</v>
      </c>
      <c r="N30" s="60">
        <f t="shared" si="0"/>
        <v>210</v>
      </c>
      <c r="O30" s="2"/>
      <c r="P30" s="2"/>
    </row>
    <row r="31" spans="2:16">
      <c r="B31" s="9"/>
      <c r="C31" s="63" t="s">
        <v>40</v>
      </c>
      <c r="D31" s="2"/>
      <c r="E31" s="22">
        <v>3</v>
      </c>
      <c r="F31" s="5" t="s">
        <v>8</v>
      </c>
      <c r="G31" s="26" t="s">
        <v>26</v>
      </c>
      <c r="H31" s="21">
        <v>4</v>
      </c>
      <c r="I31" s="5" t="s">
        <v>9</v>
      </c>
      <c r="M31" s="6" t="s">
        <v>5</v>
      </c>
      <c r="N31" s="60">
        <f t="shared" si="0"/>
        <v>12</v>
      </c>
      <c r="O31" s="2"/>
      <c r="P31" s="2"/>
    </row>
    <row r="32" spans="2:16">
      <c r="B32" s="9"/>
      <c r="C32" s="63" t="s">
        <v>44</v>
      </c>
      <c r="D32" s="2"/>
      <c r="E32" s="41"/>
      <c r="F32" s="42"/>
      <c r="G32" s="43"/>
      <c r="H32" s="44"/>
      <c r="I32" s="5"/>
      <c r="M32" s="6"/>
      <c r="N32" s="62">
        <v>0</v>
      </c>
      <c r="O32" s="2"/>
      <c r="P32" s="2"/>
    </row>
    <row r="33" spans="2:16">
      <c r="B33" s="9"/>
      <c r="C33" s="32" t="s">
        <v>34</v>
      </c>
      <c r="D33" s="2"/>
      <c r="E33" s="2"/>
      <c r="F33" s="2"/>
      <c r="G33" s="2"/>
      <c r="H33" s="2"/>
      <c r="I33" s="2"/>
      <c r="J33" s="2"/>
      <c r="K33" s="2"/>
      <c r="L33" s="2"/>
      <c r="M33" s="2"/>
      <c r="N33" s="47">
        <f>SUM(N24:N32)</f>
        <v>441.8</v>
      </c>
      <c r="O33" s="2"/>
      <c r="P33" s="2"/>
    </row>
    <row r="34" spans="2:16">
      <c r="B34" s="9"/>
      <c r="C34" s="34"/>
      <c r="E34" s="2"/>
      <c r="F34" s="2"/>
      <c r="G34" s="2"/>
      <c r="H34" s="2"/>
      <c r="I34" s="2"/>
      <c r="J34" s="2"/>
      <c r="K34" s="2"/>
      <c r="L34" s="2"/>
      <c r="M34" s="2"/>
      <c r="N34" s="50"/>
      <c r="O34" s="2"/>
      <c r="P34" s="2"/>
    </row>
    <row r="35" spans="2:16">
      <c r="B35" s="9"/>
      <c r="C35" s="63" t="s">
        <v>41</v>
      </c>
      <c r="D35" s="2"/>
      <c r="E35" s="2"/>
      <c r="F35" s="2"/>
      <c r="G35" s="2"/>
      <c r="H35" s="2"/>
      <c r="I35" s="2"/>
      <c r="J35" s="2"/>
      <c r="K35" s="2"/>
      <c r="L35" s="2"/>
      <c r="M35" s="2"/>
      <c r="N35" s="48">
        <v>25</v>
      </c>
      <c r="O35" s="2"/>
      <c r="P35" s="2"/>
    </row>
    <row r="36" spans="2:16">
      <c r="B36" s="9"/>
      <c r="C36" s="63" t="s">
        <v>42</v>
      </c>
      <c r="D36" s="2"/>
      <c r="E36" s="2"/>
      <c r="F36" s="2"/>
      <c r="G36" s="2"/>
      <c r="H36" s="2"/>
      <c r="I36" s="2"/>
      <c r="J36" s="2"/>
      <c r="K36" s="2"/>
      <c r="L36" s="2"/>
      <c r="M36" s="2"/>
      <c r="N36" s="59">
        <v>15</v>
      </c>
      <c r="O36" s="2"/>
      <c r="P36" s="2"/>
    </row>
    <row r="37" spans="2:16">
      <c r="B37" s="9"/>
      <c r="C37" s="63" t="s">
        <v>43</v>
      </c>
      <c r="D37" s="2"/>
      <c r="E37" s="2"/>
      <c r="F37" s="2"/>
      <c r="G37" s="2"/>
      <c r="H37" s="2"/>
      <c r="I37" s="2"/>
      <c r="J37" s="2"/>
      <c r="K37" s="2"/>
      <c r="L37" s="2"/>
      <c r="M37" s="2"/>
      <c r="N37" s="59">
        <v>20</v>
      </c>
      <c r="O37" s="2"/>
      <c r="P37" s="2"/>
    </row>
    <row r="38" spans="2:16">
      <c r="C38" s="63" t="s">
        <v>44</v>
      </c>
      <c r="D38" s="2"/>
      <c r="E38" s="2"/>
      <c r="F38" s="2"/>
      <c r="G38" s="2"/>
      <c r="H38" s="2"/>
      <c r="I38" s="2"/>
      <c r="J38" s="2"/>
      <c r="K38" s="2"/>
      <c r="L38" s="2"/>
      <c r="M38" s="2"/>
      <c r="N38" s="59">
        <v>0</v>
      </c>
      <c r="O38" s="2"/>
      <c r="P38" s="2"/>
    </row>
    <row r="39" spans="2:16">
      <c r="C39" s="33" t="s">
        <v>56</v>
      </c>
      <c r="D39" s="2"/>
      <c r="E39" s="46">
        <v>0.09</v>
      </c>
      <c r="F39" s="5"/>
      <c r="G39" s="26" t="s">
        <v>26</v>
      </c>
      <c r="H39" s="23">
        <v>6</v>
      </c>
      <c r="I39" s="76" t="s">
        <v>55</v>
      </c>
      <c r="J39" s="77"/>
      <c r="M39" s="6" t="s">
        <v>5</v>
      </c>
      <c r="N39" s="60">
        <f>((N33+N35+N36+N37+N38)*E39*H39)/12</f>
        <v>22.581</v>
      </c>
      <c r="O39" s="2"/>
      <c r="P39" s="2"/>
    </row>
    <row r="40" spans="2:16">
      <c r="C40" s="33" t="s">
        <v>45</v>
      </c>
      <c r="D40" s="2"/>
      <c r="E40" s="22">
        <v>14</v>
      </c>
      <c r="F40" s="5" t="s">
        <v>33</v>
      </c>
      <c r="G40" s="26" t="s">
        <v>26</v>
      </c>
      <c r="H40" s="21">
        <v>8</v>
      </c>
      <c r="I40" s="5" t="s">
        <v>6</v>
      </c>
      <c r="M40" s="6" t="s">
        <v>5</v>
      </c>
      <c r="N40" s="60">
        <f>E40*H40</f>
        <v>112</v>
      </c>
      <c r="O40" s="2"/>
      <c r="P40" s="2"/>
    </row>
    <row r="41" spans="2:16" ht="3" customHeight="1">
      <c r="C41" s="33"/>
      <c r="D41" s="2"/>
      <c r="E41" s="41"/>
      <c r="F41" s="42"/>
      <c r="G41" s="43"/>
      <c r="H41" s="44"/>
      <c r="I41" s="5"/>
      <c r="M41" s="6"/>
      <c r="N41" s="49"/>
      <c r="O41" s="2"/>
      <c r="P41" s="2"/>
    </row>
    <row r="42" spans="2:16">
      <c r="C42" s="32" t="s">
        <v>46</v>
      </c>
      <c r="D42" s="2"/>
      <c r="E42" s="2"/>
      <c r="F42" s="2"/>
      <c r="G42" s="2"/>
      <c r="H42" s="2"/>
      <c r="I42" s="2"/>
      <c r="J42" s="2"/>
      <c r="K42" s="2"/>
      <c r="L42" s="2"/>
      <c r="M42" s="2"/>
      <c r="N42" s="47">
        <f>N33+N35+N36+N37+N38+N39+N40</f>
        <v>636.38099999999997</v>
      </c>
      <c r="O42" s="2"/>
      <c r="P42" s="2"/>
    </row>
    <row r="43" spans="2:16">
      <c r="C43" s="25"/>
      <c r="D43" s="2"/>
      <c r="E43" s="2"/>
      <c r="F43" s="2"/>
      <c r="G43" s="2"/>
      <c r="H43" s="2"/>
      <c r="I43" s="2"/>
      <c r="J43" s="2"/>
      <c r="K43" s="2"/>
      <c r="L43" s="2"/>
      <c r="M43" s="2"/>
      <c r="N43" s="50"/>
      <c r="O43" s="2"/>
      <c r="P43" s="2"/>
    </row>
    <row r="44" spans="2:16">
      <c r="C44" s="32" t="s">
        <v>47</v>
      </c>
      <c r="D44" s="2"/>
      <c r="E44" s="2"/>
      <c r="F44" s="2"/>
      <c r="G44" s="2"/>
      <c r="H44" s="2"/>
      <c r="I44" s="2"/>
      <c r="J44" s="2"/>
      <c r="K44" s="2"/>
      <c r="L44" s="2"/>
      <c r="M44" s="2"/>
      <c r="N44" s="47">
        <f>N20-N42</f>
        <v>-543.22694999999999</v>
      </c>
      <c r="O44" s="2"/>
      <c r="P44" s="2"/>
    </row>
    <row r="45" spans="2:16">
      <c r="C45" s="2"/>
      <c r="D45" s="2"/>
      <c r="E45" s="2"/>
      <c r="F45" s="2"/>
      <c r="G45" s="2"/>
      <c r="H45" s="2"/>
      <c r="I45" s="2"/>
      <c r="J45" s="2"/>
      <c r="K45" s="2"/>
      <c r="L45" s="2"/>
      <c r="M45" s="2"/>
      <c r="N45" s="50"/>
      <c r="O45" s="2"/>
      <c r="P45" s="2"/>
    </row>
    <row r="46" spans="2:16">
      <c r="C46" s="3" t="s">
        <v>2</v>
      </c>
      <c r="D46" s="3"/>
      <c r="E46" s="2"/>
      <c r="F46" s="2"/>
      <c r="G46" s="2"/>
      <c r="H46" s="2"/>
      <c r="I46" s="2"/>
      <c r="J46" s="2"/>
      <c r="K46" s="2"/>
      <c r="L46" s="2"/>
      <c r="M46" s="2"/>
      <c r="N46" s="50"/>
      <c r="O46" s="2"/>
      <c r="P46" s="2"/>
    </row>
    <row r="47" spans="2:16">
      <c r="C47" s="45" t="s">
        <v>52</v>
      </c>
      <c r="D47" s="2"/>
      <c r="E47" s="2"/>
      <c r="F47" s="2"/>
      <c r="G47" s="2"/>
      <c r="H47" s="2"/>
      <c r="I47" s="2"/>
      <c r="J47" s="2"/>
      <c r="K47" s="2"/>
      <c r="L47" s="2"/>
      <c r="M47" s="2"/>
      <c r="N47" s="48">
        <v>65.099999999999994</v>
      </c>
      <c r="O47" s="2"/>
      <c r="P47" s="2"/>
    </row>
    <row r="48" spans="2:16">
      <c r="C48" s="33" t="s">
        <v>53</v>
      </c>
      <c r="D48" s="2"/>
      <c r="E48" s="2"/>
      <c r="F48" s="2"/>
      <c r="G48" s="2"/>
      <c r="H48" s="2"/>
      <c r="I48" s="2"/>
      <c r="J48" s="2"/>
      <c r="K48" s="2"/>
      <c r="L48" s="2"/>
      <c r="M48" s="2"/>
      <c r="N48" s="59">
        <v>108.2</v>
      </c>
      <c r="O48" s="2"/>
      <c r="P48" s="2"/>
    </row>
    <row r="49" spans="1:16">
      <c r="C49" s="33" t="s">
        <v>54</v>
      </c>
      <c r="D49" s="2"/>
      <c r="E49" s="2"/>
      <c r="F49" s="2"/>
      <c r="G49" s="2"/>
      <c r="H49" s="2"/>
      <c r="I49" s="2"/>
      <c r="J49" s="2"/>
      <c r="K49" s="2"/>
      <c r="L49" s="2"/>
      <c r="M49" s="2"/>
      <c r="N49" s="62">
        <v>12</v>
      </c>
      <c r="O49" s="2"/>
      <c r="P49" s="2"/>
    </row>
    <row r="50" spans="1:16">
      <c r="C50" s="32" t="s">
        <v>59</v>
      </c>
      <c r="D50" s="2"/>
      <c r="E50" s="2"/>
      <c r="F50" s="2"/>
      <c r="G50" s="2"/>
      <c r="H50" s="2"/>
      <c r="I50" s="2"/>
      <c r="J50" s="2"/>
      <c r="K50" s="2"/>
      <c r="L50" s="2"/>
      <c r="M50" s="2"/>
      <c r="N50" s="47">
        <f>SUM(N47:N49)</f>
        <v>185.3</v>
      </c>
      <c r="O50" s="2"/>
      <c r="P50" s="2"/>
    </row>
    <row r="51" spans="1:16" ht="13.8" thickBot="1">
      <c r="C51" s="2"/>
      <c r="D51" s="2"/>
      <c r="E51" s="2"/>
      <c r="F51" s="2"/>
      <c r="G51" s="2"/>
      <c r="H51" s="2"/>
      <c r="I51" s="2"/>
      <c r="J51" s="2"/>
      <c r="K51" s="2"/>
      <c r="L51" s="2"/>
      <c r="M51" s="2"/>
      <c r="N51" s="56"/>
      <c r="O51" s="2"/>
      <c r="P51" s="2"/>
    </row>
    <row r="52" spans="1:16" ht="13.8" thickTop="1">
      <c r="C52" s="3" t="s">
        <v>13</v>
      </c>
      <c r="D52" s="3"/>
      <c r="E52" s="2"/>
      <c r="F52" s="2"/>
      <c r="G52" s="2"/>
      <c r="H52" s="2"/>
      <c r="I52" s="2"/>
      <c r="J52" s="2"/>
      <c r="K52" s="2"/>
      <c r="L52" s="2"/>
      <c r="M52" s="2"/>
      <c r="N52" s="47">
        <f>N42+N50</f>
        <v>821.68100000000004</v>
      </c>
      <c r="O52" s="2"/>
      <c r="P52" s="2"/>
    </row>
    <row r="53" spans="1:16">
      <c r="C53" s="2"/>
      <c r="D53" s="2"/>
      <c r="E53" s="2"/>
      <c r="F53" s="2"/>
      <c r="G53" s="2"/>
      <c r="H53" s="2"/>
      <c r="I53" s="2"/>
      <c r="J53" s="2"/>
      <c r="K53" s="2"/>
      <c r="L53" s="2"/>
      <c r="M53" s="2"/>
      <c r="N53" s="50" t="s">
        <v>3</v>
      </c>
      <c r="O53" s="2"/>
      <c r="P53" s="2"/>
    </row>
    <row r="54" spans="1:16">
      <c r="C54" s="3" t="s">
        <v>14</v>
      </c>
      <c r="D54" s="3"/>
      <c r="E54" s="2"/>
      <c r="F54" s="2"/>
      <c r="G54" s="2"/>
      <c r="H54" s="2"/>
      <c r="I54" s="2"/>
      <c r="J54" s="2"/>
      <c r="K54" s="2"/>
      <c r="L54" s="2"/>
      <c r="M54" s="2"/>
      <c r="N54" s="47">
        <f>N20-N52</f>
        <v>-728.52695000000006</v>
      </c>
      <c r="O54" s="2"/>
      <c r="P54" s="2"/>
    </row>
    <row r="55" spans="1:16">
      <c r="C55" s="2"/>
      <c r="D55" s="2"/>
      <c r="E55" s="2"/>
      <c r="F55" s="2"/>
      <c r="G55" s="2"/>
      <c r="H55" s="2"/>
      <c r="I55" s="2"/>
      <c r="J55" s="2"/>
      <c r="K55" s="2"/>
      <c r="L55" s="2"/>
      <c r="M55" s="2"/>
      <c r="N55" s="50"/>
      <c r="O55" s="2"/>
      <c r="P55" s="2"/>
    </row>
    <row r="56" spans="1:16">
      <c r="C56" s="73" t="s">
        <v>57</v>
      </c>
      <c r="D56" s="73"/>
      <c r="E56" s="73"/>
      <c r="F56" s="29"/>
      <c r="G56" s="29"/>
      <c r="H56" s="29"/>
      <c r="I56" s="29"/>
      <c r="J56" s="2"/>
      <c r="K56" s="2"/>
      <c r="L56" s="2"/>
      <c r="M56" s="2"/>
      <c r="N56" s="57">
        <f>IF(K17&gt;0,(N42-N19)/(H18*K18+H17*K17),"--")</f>
        <v>1.4259452804414205</v>
      </c>
      <c r="O56" s="2"/>
      <c r="P56" s="2"/>
    </row>
    <row r="57" spans="1:16">
      <c r="C57" s="73" t="s">
        <v>58</v>
      </c>
      <c r="D57" s="73"/>
      <c r="E57" s="73"/>
      <c r="F57" s="29"/>
      <c r="G57" s="29"/>
      <c r="H57" s="29"/>
      <c r="I57" s="2"/>
      <c r="J57" s="2"/>
      <c r="K57" s="2"/>
      <c r="L57" s="2"/>
      <c r="M57" s="2"/>
      <c r="N57" s="57">
        <f>IF(K18,(N52-N19)/(H18*K18+H17*K17),"--")</f>
        <v>1.912349094659024</v>
      </c>
      <c r="O57" s="2"/>
      <c r="P57" s="2"/>
    </row>
    <row r="58" spans="1:16">
      <c r="C58" s="2"/>
      <c r="D58" s="2"/>
      <c r="E58" s="2"/>
      <c r="F58" s="2"/>
      <c r="G58" s="2"/>
      <c r="H58" s="2"/>
      <c r="I58" s="2"/>
      <c r="J58" s="2"/>
      <c r="K58" s="2"/>
      <c r="L58" s="2"/>
      <c r="M58" s="2"/>
      <c r="N58" s="50"/>
      <c r="O58" s="2"/>
      <c r="P58" s="2"/>
    </row>
    <row r="59" spans="1:16">
      <c r="C59" s="2"/>
      <c r="D59" s="2"/>
      <c r="E59" s="2"/>
      <c r="F59" s="2"/>
      <c r="G59" s="2"/>
      <c r="H59" s="2"/>
      <c r="I59" s="2"/>
      <c r="J59" s="2"/>
      <c r="K59" s="2"/>
      <c r="L59" s="2"/>
      <c r="M59" s="2"/>
      <c r="N59" s="50"/>
      <c r="O59" s="2"/>
      <c r="P59" s="2"/>
    </row>
    <row r="60" spans="1:16" s="14" customFormat="1">
      <c r="A60" s="65"/>
      <c r="B60" s="10"/>
      <c r="C60" s="11" t="s">
        <v>70</v>
      </c>
      <c r="D60" s="11"/>
      <c r="E60" s="11"/>
      <c r="F60" s="12"/>
      <c r="G60" s="13"/>
      <c r="H60" s="13"/>
      <c r="I60" s="13"/>
      <c r="J60" s="13"/>
      <c r="N60" s="58"/>
    </row>
    <row r="61" spans="1:16" s="14" customFormat="1">
      <c r="A61" s="65"/>
      <c r="B61" s="10"/>
      <c r="C61" s="66" t="s">
        <v>68</v>
      </c>
      <c r="D61" s="66"/>
      <c r="E61" s="66"/>
      <c r="F61" s="15"/>
      <c r="H61" s="15"/>
      <c r="I61" s="15"/>
      <c r="J61" s="15"/>
      <c r="N61" s="58"/>
    </row>
    <row r="62" spans="1:16" s="14" customFormat="1">
      <c r="A62" s="65"/>
      <c r="B62" s="10"/>
      <c r="C62" s="16" t="s">
        <v>23</v>
      </c>
      <c r="D62" s="16"/>
      <c r="E62" s="16"/>
      <c r="H62" s="15"/>
      <c r="I62" s="15"/>
      <c r="J62" s="15"/>
      <c r="N62" s="58"/>
    </row>
    <row r="63" spans="1:16" s="2" customFormat="1">
      <c r="A63" s="65"/>
      <c r="B63" s="8"/>
      <c r="C63" s="69">
        <f ca="1">TODAY()</f>
        <v>42521</v>
      </c>
      <c r="D63" s="69"/>
      <c r="E63" s="69"/>
      <c r="F63" s="17"/>
      <c r="G63" s="17"/>
      <c r="H63" s="17"/>
      <c r="I63" s="18"/>
      <c r="J63" s="17"/>
      <c r="N63" s="50"/>
    </row>
    <row r="64" spans="1:16">
      <c r="B64" s="9"/>
    </row>
    <row r="65" spans="2:14">
      <c r="B65" s="9"/>
      <c r="C65" s="19" t="s">
        <v>24</v>
      </c>
      <c r="D65" s="19"/>
      <c r="E65" s="20"/>
      <c r="F65" s="20"/>
      <c r="G65" s="20"/>
      <c r="H65" s="20"/>
      <c r="I65" s="20"/>
      <c r="J65" s="20"/>
      <c r="K65" s="20"/>
      <c r="L65" s="20"/>
    </row>
    <row r="66" spans="2:14" ht="13.5" customHeight="1">
      <c r="B66" s="9"/>
      <c r="C66" s="75" t="s">
        <v>25</v>
      </c>
      <c r="D66" s="75"/>
      <c r="E66" s="75"/>
      <c r="F66" s="75"/>
      <c r="G66" s="75"/>
      <c r="H66" s="75"/>
      <c r="I66" s="75"/>
      <c r="J66" s="75"/>
      <c r="K66" s="75"/>
      <c r="L66" s="75"/>
      <c r="M66" s="75"/>
      <c r="N66" s="75"/>
    </row>
    <row r="67" spans="2:14">
      <c r="B67" s="9"/>
      <c r="C67" s="75"/>
      <c r="D67" s="75"/>
      <c r="E67" s="75"/>
      <c r="F67" s="75"/>
      <c r="G67" s="75"/>
      <c r="H67" s="75"/>
      <c r="I67" s="75"/>
      <c r="J67" s="75"/>
      <c r="K67" s="75"/>
      <c r="L67" s="75"/>
      <c r="M67" s="75"/>
      <c r="N67" s="75"/>
    </row>
    <row r="68" spans="2:14" ht="18" customHeight="1">
      <c r="B68" s="9"/>
      <c r="C68" s="74" t="s">
        <v>67</v>
      </c>
      <c r="D68" s="74"/>
      <c r="E68" s="74"/>
      <c r="F68" s="74"/>
      <c r="G68" s="74"/>
      <c r="H68" s="74"/>
      <c r="I68" s="74"/>
      <c r="J68" s="74"/>
      <c r="K68" s="74"/>
      <c r="L68" s="74"/>
      <c r="M68" s="74"/>
      <c r="N68" s="74"/>
    </row>
    <row r="69" spans="2:14">
      <c r="C69" t="s">
        <v>3</v>
      </c>
    </row>
  </sheetData>
  <mergeCells count="10">
    <mergeCell ref="C2:I2"/>
    <mergeCell ref="C3:M3"/>
    <mergeCell ref="C56:E56"/>
    <mergeCell ref="C68:N68"/>
    <mergeCell ref="C66:N67"/>
    <mergeCell ref="C57:E57"/>
    <mergeCell ref="I39:J39"/>
    <mergeCell ref="C5:F5"/>
    <mergeCell ref="C6:E6"/>
    <mergeCell ref="C8:F8"/>
  </mergeCells>
  <phoneticPr fontId="0" type="noConversion"/>
  <hyperlinks>
    <hyperlink ref="C3:D3" r:id="rId1" display="Estimating the Field Capacity of Farm Machines"/>
    <hyperlink ref="C3" r:id="rId2" display="Learn in the Financial Information section"/>
    <hyperlink ref="C3:I3" r:id="rId3" display="For more information see the Livestock Cost of Production Information File."/>
    <hyperlink ref="C3:M3" r:id="rId4" display="For more information see the Livestock Enterprise Budgets Information File."/>
    <hyperlink ref="C61" r:id="rId5"/>
    <hyperlink ref="C2" r:id="rId6"/>
  </hyperlinks>
  <pageMargins left="0.75" right="0.75" top="0.75" bottom="0.75" header="0.5" footer="0.5"/>
  <pageSetup scale="81" orientation="portrait" r:id="rId7"/>
  <headerFooter alignWithMargins="0">
    <oddHeader>&amp;LIowa State University Extension and Outreach&amp;RAg Decision Maker File B1-21</oddHeader>
    <oddFooter>&amp;Lhttp://www.extension.iastate.edu/agdm/livestock/xls/b1-21beefcowcalfp15.xlsx</oddFooter>
  </headerFooter>
  <drawing r:id="rId8"/>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1"/>
  <sheetViews>
    <sheetView showGridLines="0" zoomScaleNormal="100" workbookViewId="0"/>
  </sheetViews>
  <sheetFormatPr defaultRowHeight="13.2"/>
  <cols>
    <col min="1" max="1" width="1.6640625" style="65" customWidth="1"/>
    <col min="2" max="2" width="1.6640625" customWidth="1"/>
    <col min="3" max="3" width="32.6640625" customWidth="1"/>
    <col min="4" max="4" width="1.6640625" customWidth="1"/>
    <col min="5" max="5" width="8.6640625" customWidth="1"/>
    <col min="6" max="6" width="8.33203125" bestFit="1" customWidth="1"/>
    <col min="7" max="7" width="2.6640625" customWidth="1"/>
    <col min="8" max="8" width="8.6640625" customWidth="1"/>
    <col min="9" max="9" width="6.109375" bestFit="1" customWidth="1"/>
    <col min="10" max="10" width="2.6640625" customWidth="1"/>
    <col min="11" max="11" width="5.88671875" customWidth="1"/>
    <col min="12" max="12" width="6.109375" bestFit="1" customWidth="1"/>
    <col min="13" max="13" width="2.6640625" customWidth="1"/>
    <col min="14" max="14" width="10.5546875" style="51" customWidth="1"/>
  </cols>
  <sheetData>
    <row r="1" spans="1:16" s="64" customFormat="1" ht="18" thickBot="1">
      <c r="C1" s="64" t="s">
        <v>15</v>
      </c>
    </row>
    <row r="2" spans="1:16" s="2" customFormat="1" ht="14.4" thickTop="1">
      <c r="A2" s="65"/>
      <c r="B2" s="8"/>
      <c r="C2" s="70" t="s">
        <v>65</v>
      </c>
      <c r="D2" s="70"/>
      <c r="E2" s="70"/>
      <c r="F2" s="70"/>
      <c r="G2" s="70"/>
      <c r="H2" s="70"/>
      <c r="I2" s="70"/>
      <c r="J2" s="17"/>
      <c r="K2" s="17"/>
      <c r="L2" s="17"/>
      <c r="M2" s="17"/>
      <c r="N2" s="50"/>
    </row>
    <row r="3" spans="1:16" s="17" customFormat="1" ht="12.75" customHeight="1">
      <c r="A3" s="65"/>
      <c r="B3" s="35"/>
      <c r="C3" s="71" t="s">
        <v>66</v>
      </c>
      <c r="D3" s="72"/>
      <c r="E3" s="72"/>
      <c r="F3" s="72"/>
      <c r="G3" s="72"/>
      <c r="H3" s="72"/>
      <c r="I3" s="72"/>
      <c r="J3" s="72"/>
      <c r="K3" s="72"/>
      <c r="L3" s="72"/>
      <c r="M3" s="72"/>
    </row>
    <row r="4" spans="1:16" s="2" customFormat="1">
      <c r="A4" s="65"/>
      <c r="B4" s="8"/>
      <c r="N4" s="50"/>
    </row>
    <row r="5" spans="1:16">
      <c r="B5" s="9"/>
      <c r="C5" s="78" t="s">
        <v>21</v>
      </c>
      <c r="D5" s="78"/>
      <c r="E5" s="78"/>
      <c r="F5" s="79"/>
      <c r="G5" s="30"/>
      <c r="H5" s="30"/>
      <c r="I5" s="30"/>
      <c r="J5" s="30"/>
      <c r="K5" s="30"/>
      <c r="L5" s="30"/>
    </row>
    <row r="6" spans="1:16">
      <c r="B6" s="9"/>
      <c r="C6" s="80" t="s">
        <v>22</v>
      </c>
      <c r="D6" s="81"/>
      <c r="E6" s="82"/>
      <c r="F6" s="31"/>
      <c r="G6" s="31"/>
      <c r="H6" s="31"/>
    </row>
    <row r="7" spans="1:16" ht="15.6">
      <c r="B7" s="8"/>
      <c r="C7" s="2"/>
      <c r="D7" s="2"/>
      <c r="E7" s="2"/>
      <c r="F7" s="3"/>
      <c r="I7" s="1"/>
      <c r="J7" s="3"/>
      <c r="K7" s="2"/>
      <c r="L7" s="2"/>
      <c r="M7" s="2"/>
      <c r="N7" s="50"/>
      <c r="O7" s="2"/>
      <c r="P7" s="2"/>
    </row>
    <row r="8" spans="1:16" s="17" customFormat="1">
      <c r="A8" s="65"/>
      <c r="B8" s="35"/>
      <c r="C8" s="83" t="s">
        <v>64</v>
      </c>
      <c r="D8" s="84"/>
      <c r="E8" s="84"/>
      <c r="F8" s="85"/>
      <c r="G8" s="36"/>
      <c r="N8" s="52"/>
    </row>
    <row r="9" spans="1:16" s="40" customFormat="1" ht="12.9" customHeight="1">
      <c r="A9" s="65"/>
      <c r="B9" s="17"/>
      <c r="C9" s="37"/>
      <c r="D9" s="37"/>
      <c r="E9" s="38"/>
      <c r="F9" s="39"/>
      <c r="G9" s="39"/>
      <c r="H9" s="37"/>
      <c r="I9" s="37"/>
      <c r="J9" s="37"/>
      <c r="K9" s="37"/>
      <c r="L9" s="37"/>
      <c r="M9" s="37"/>
      <c r="N9" s="53"/>
    </row>
    <row r="10" spans="1:16">
      <c r="B10" s="9"/>
      <c r="C10" s="3" t="s">
        <v>7</v>
      </c>
      <c r="D10" s="3"/>
      <c r="E10" s="2"/>
      <c r="F10" s="2"/>
      <c r="G10" s="2"/>
      <c r="H10" s="2"/>
      <c r="I10" s="2"/>
      <c r="J10" s="2"/>
      <c r="K10" s="2"/>
      <c r="L10" s="2"/>
      <c r="M10" s="2"/>
      <c r="N10" s="54"/>
      <c r="O10" s="2"/>
      <c r="P10" s="2"/>
    </row>
    <row r="11" spans="1:16">
      <c r="B11" s="9"/>
      <c r="C11" s="2" t="s">
        <v>16</v>
      </c>
      <c r="D11" s="2"/>
      <c r="E11" s="46">
        <v>0.92</v>
      </c>
      <c r="F11" s="2"/>
      <c r="G11" s="2"/>
      <c r="I11" s="2"/>
      <c r="O11" s="2"/>
      <c r="P11" s="2"/>
    </row>
    <row r="12" spans="1:16">
      <c r="B12" s="9"/>
      <c r="C12" s="2" t="s">
        <v>20</v>
      </c>
      <c r="D12" s="2"/>
      <c r="E12" s="46">
        <v>0</v>
      </c>
      <c r="F12" s="2"/>
      <c r="G12" s="2"/>
      <c r="J12" s="2"/>
      <c r="K12" s="2"/>
      <c r="L12" s="2"/>
      <c r="M12" s="2"/>
      <c r="N12" s="54"/>
      <c r="O12" s="2"/>
      <c r="P12" s="2"/>
    </row>
    <row r="13" spans="1:16">
      <c r="B13" s="9"/>
      <c r="C13" s="2" t="s">
        <v>17</v>
      </c>
      <c r="D13" s="2"/>
      <c r="E13" s="46">
        <v>0.02</v>
      </c>
      <c r="F13" s="2"/>
      <c r="J13" s="2"/>
      <c r="K13" s="2"/>
      <c r="L13" s="2"/>
      <c r="M13" s="2"/>
      <c r="N13" s="54"/>
      <c r="O13" s="2"/>
      <c r="P13" s="2"/>
    </row>
    <row r="14" spans="1:16">
      <c r="B14" s="9"/>
      <c r="C14" s="2" t="s">
        <v>18</v>
      </c>
      <c r="D14" s="2"/>
      <c r="E14" s="46">
        <v>0.2</v>
      </c>
      <c r="F14" s="2"/>
      <c r="G14" s="2"/>
      <c r="J14" s="2"/>
      <c r="K14" s="2"/>
      <c r="L14" s="2"/>
      <c r="M14" s="2"/>
      <c r="N14" s="54"/>
      <c r="O14" s="2"/>
      <c r="P14" s="2"/>
    </row>
    <row r="15" spans="1:16">
      <c r="B15" s="9"/>
      <c r="C15" s="2"/>
      <c r="D15" s="2"/>
      <c r="E15" s="2"/>
      <c r="F15" s="2"/>
      <c r="G15" s="2"/>
      <c r="H15" s="2"/>
      <c r="I15" s="2"/>
      <c r="J15" s="2"/>
      <c r="K15" s="2"/>
      <c r="L15" s="2"/>
      <c r="M15" s="2"/>
      <c r="O15" s="2"/>
      <c r="P15" s="2"/>
    </row>
    <row r="16" spans="1:16">
      <c r="B16" s="9"/>
      <c r="C16" s="3" t="s">
        <v>0</v>
      </c>
      <c r="D16" s="3"/>
      <c r="E16" s="27" t="s">
        <v>27</v>
      </c>
      <c r="F16" s="27" t="s">
        <v>28</v>
      </c>
      <c r="G16" s="27"/>
      <c r="H16" s="27" t="s">
        <v>29</v>
      </c>
      <c r="I16" s="28" t="s">
        <v>28</v>
      </c>
      <c r="J16" s="2"/>
      <c r="K16" s="2"/>
      <c r="L16" s="2"/>
      <c r="M16" s="2"/>
      <c r="N16" s="55" t="s">
        <v>4</v>
      </c>
      <c r="O16" s="2"/>
      <c r="P16" s="2"/>
    </row>
    <row r="17" spans="2:16">
      <c r="B17" s="9"/>
      <c r="C17" s="33" t="s">
        <v>62</v>
      </c>
      <c r="D17" s="2"/>
      <c r="E17" s="22">
        <v>0</v>
      </c>
      <c r="F17" s="5" t="s">
        <v>31</v>
      </c>
      <c r="G17" s="26" t="s">
        <v>26</v>
      </c>
      <c r="H17" s="21">
        <v>1000</v>
      </c>
      <c r="I17" s="5" t="s">
        <v>30</v>
      </c>
      <c r="J17" s="26" t="s">
        <v>26</v>
      </c>
      <c r="K17" s="24">
        <f>(0.5*(E11)*(1-E12)-(E14)/(1-E13))</f>
        <v>0.25591836734693879</v>
      </c>
      <c r="L17" s="5" t="s">
        <v>12</v>
      </c>
      <c r="M17" s="6" t="s">
        <v>5</v>
      </c>
      <c r="N17" s="47">
        <f>H17*E17*K17</f>
        <v>0</v>
      </c>
      <c r="O17" s="2"/>
      <c r="P17" s="2"/>
    </row>
    <row r="18" spans="2:16">
      <c r="B18" s="9"/>
      <c r="C18" s="33" t="s">
        <v>61</v>
      </c>
      <c r="D18" s="2"/>
      <c r="E18" s="22">
        <v>0</v>
      </c>
      <c r="F18" s="5" t="s">
        <v>31</v>
      </c>
      <c r="G18" s="26" t="s">
        <v>26</v>
      </c>
      <c r="H18" s="21">
        <v>1100</v>
      </c>
      <c r="I18" s="5" t="s">
        <v>30</v>
      </c>
      <c r="J18" s="26" t="s">
        <v>26</v>
      </c>
      <c r="K18" s="24">
        <f>E11*(1-E12)*0.5</f>
        <v>0.46</v>
      </c>
      <c r="L18" s="5" t="s">
        <v>12</v>
      </c>
      <c r="M18" s="2" t="s">
        <v>19</v>
      </c>
      <c r="N18" s="60">
        <f>H18*E18*K18</f>
        <v>0</v>
      </c>
      <c r="O18" s="2"/>
      <c r="P18" s="2"/>
    </row>
    <row r="19" spans="2:16">
      <c r="B19" s="9"/>
      <c r="C19" s="33" t="s">
        <v>63</v>
      </c>
      <c r="D19" s="2"/>
      <c r="E19" s="22">
        <v>0.45</v>
      </c>
      <c r="F19" s="5" t="s">
        <v>31</v>
      </c>
      <c r="G19" s="26" t="s">
        <v>26</v>
      </c>
      <c r="H19" s="21">
        <v>1150</v>
      </c>
      <c r="I19" s="5" t="s">
        <v>30</v>
      </c>
      <c r="J19" s="26" t="s">
        <v>26</v>
      </c>
      <c r="K19" s="24">
        <f>(E14-E13)</f>
        <v>0.18000000000000002</v>
      </c>
      <c r="L19" s="5" t="s">
        <v>12</v>
      </c>
      <c r="M19" s="6" t="s">
        <v>5</v>
      </c>
      <c r="N19" s="61">
        <f>H19*E19*K19</f>
        <v>93.15</v>
      </c>
      <c r="O19" s="2"/>
      <c r="P19" s="2"/>
    </row>
    <row r="20" spans="2:16">
      <c r="B20" s="9"/>
      <c r="C20" s="32" t="s">
        <v>60</v>
      </c>
      <c r="D20" s="3"/>
      <c r="E20" s="2"/>
      <c r="F20" s="5"/>
      <c r="G20" s="26"/>
      <c r="H20" s="4"/>
      <c r="I20" s="5"/>
      <c r="J20" s="6"/>
      <c r="K20" s="7"/>
      <c r="L20" s="5"/>
      <c r="M20" s="6"/>
      <c r="N20" s="47">
        <f>SUM(N17:N19)</f>
        <v>93.15</v>
      </c>
      <c r="O20" s="2"/>
      <c r="P20" s="2"/>
    </row>
    <row r="21" spans="2:16">
      <c r="B21" s="9"/>
      <c r="C21" s="2"/>
      <c r="D21" s="2"/>
      <c r="E21" s="2"/>
      <c r="F21" s="5"/>
      <c r="G21" s="26"/>
      <c r="H21" s="4"/>
      <c r="I21" s="5"/>
      <c r="J21" s="6"/>
      <c r="K21" s="2"/>
      <c r="L21" s="5"/>
      <c r="M21" s="6"/>
      <c r="N21" s="50"/>
      <c r="O21" s="2"/>
      <c r="P21" s="2"/>
    </row>
    <row r="22" spans="2:16">
      <c r="B22" s="9"/>
      <c r="C22" s="3" t="s">
        <v>1</v>
      </c>
      <c r="D22" s="3"/>
      <c r="E22" s="2"/>
      <c r="F22" s="2"/>
      <c r="G22" s="2"/>
      <c r="H22" s="2"/>
      <c r="I22" s="2"/>
      <c r="J22" s="2"/>
      <c r="K22" s="2"/>
      <c r="L22" s="2"/>
      <c r="M22" s="2"/>
      <c r="N22" s="50" t="s">
        <v>3</v>
      </c>
      <c r="O22" s="2"/>
      <c r="P22" s="2"/>
    </row>
    <row r="23" spans="2:16">
      <c r="B23" s="9"/>
      <c r="C23" s="32" t="s">
        <v>48</v>
      </c>
      <c r="D23" s="3"/>
      <c r="E23" s="27" t="s">
        <v>27</v>
      </c>
      <c r="F23" s="27" t="s">
        <v>28</v>
      </c>
      <c r="G23" s="27"/>
      <c r="H23" s="27" t="s">
        <v>29</v>
      </c>
      <c r="I23" s="28" t="s">
        <v>28</v>
      </c>
      <c r="J23" s="2"/>
      <c r="K23" s="2"/>
      <c r="L23" s="5"/>
      <c r="M23" s="5"/>
      <c r="N23" s="50"/>
      <c r="O23" s="2"/>
      <c r="P23" s="2"/>
    </row>
    <row r="24" spans="2:16">
      <c r="B24" s="9"/>
      <c r="C24" s="63" t="s">
        <v>35</v>
      </c>
      <c r="D24" s="3"/>
      <c r="E24" s="22">
        <v>60</v>
      </c>
      <c r="F24" s="5" t="s">
        <v>8</v>
      </c>
      <c r="G24" s="26" t="s">
        <v>26</v>
      </c>
      <c r="H24" s="21">
        <v>2.5</v>
      </c>
      <c r="I24" s="5" t="s">
        <v>9</v>
      </c>
      <c r="M24" s="6" t="s">
        <v>5</v>
      </c>
      <c r="N24" s="47">
        <f t="shared" ref="N24:N31" si="0">E24*H24</f>
        <v>150</v>
      </c>
      <c r="O24" s="2"/>
      <c r="P24" s="2"/>
    </row>
    <row r="25" spans="2:16">
      <c r="B25" s="10"/>
      <c r="C25" s="63" t="s">
        <v>36</v>
      </c>
      <c r="D25" s="3"/>
      <c r="E25" s="22">
        <v>20</v>
      </c>
      <c r="F25" s="5" t="s">
        <v>8</v>
      </c>
      <c r="G25" s="26" t="s">
        <v>26</v>
      </c>
      <c r="H25" s="21">
        <v>2.5</v>
      </c>
      <c r="I25" s="5" t="s">
        <v>9</v>
      </c>
      <c r="M25" s="6" t="s">
        <v>5</v>
      </c>
      <c r="N25" s="60">
        <f t="shared" si="0"/>
        <v>50</v>
      </c>
      <c r="O25" s="2"/>
      <c r="P25" s="2"/>
    </row>
    <row r="26" spans="2:16">
      <c r="B26" s="10"/>
      <c r="C26" s="63" t="s">
        <v>37</v>
      </c>
      <c r="D26" s="2"/>
      <c r="E26" s="22">
        <v>3.6</v>
      </c>
      <c r="F26" s="5" t="s">
        <v>50</v>
      </c>
      <c r="G26" s="26" t="s">
        <v>26</v>
      </c>
      <c r="H26" s="21">
        <v>56</v>
      </c>
      <c r="I26" s="5" t="s">
        <v>32</v>
      </c>
      <c r="M26" s="6" t="s">
        <v>5</v>
      </c>
      <c r="N26" s="60">
        <f t="shared" si="0"/>
        <v>201.6</v>
      </c>
      <c r="O26" s="2"/>
      <c r="P26" s="2"/>
    </row>
    <row r="27" spans="2:16">
      <c r="B27" s="10"/>
      <c r="C27" s="63" t="s">
        <v>49</v>
      </c>
      <c r="D27" s="2"/>
      <c r="E27" s="22">
        <v>80</v>
      </c>
      <c r="F27" s="5" t="s">
        <v>10</v>
      </c>
      <c r="G27" s="26" t="s">
        <v>26</v>
      </c>
      <c r="H27" s="21">
        <v>1.05</v>
      </c>
      <c r="I27" s="5" t="s">
        <v>11</v>
      </c>
      <c r="M27" s="6" t="s">
        <v>5</v>
      </c>
      <c r="N27" s="60">
        <f t="shared" si="0"/>
        <v>84</v>
      </c>
      <c r="O27" s="2"/>
      <c r="P27" s="2"/>
    </row>
    <row r="28" spans="2:16">
      <c r="B28" s="10"/>
      <c r="C28" s="63" t="s">
        <v>51</v>
      </c>
      <c r="D28" s="2"/>
      <c r="E28" s="22">
        <v>0.09</v>
      </c>
      <c r="F28" s="5" t="s">
        <v>31</v>
      </c>
      <c r="G28" s="26" t="s">
        <v>26</v>
      </c>
      <c r="H28" s="21">
        <v>60</v>
      </c>
      <c r="I28" s="5" t="s">
        <v>30</v>
      </c>
      <c r="M28" s="6" t="s">
        <v>5</v>
      </c>
      <c r="N28" s="60">
        <f t="shared" si="0"/>
        <v>5.3999999999999995</v>
      </c>
      <c r="O28" s="2"/>
      <c r="P28" s="2"/>
    </row>
    <row r="29" spans="2:16">
      <c r="B29" s="8"/>
      <c r="C29" s="63" t="s">
        <v>38</v>
      </c>
      <c r="D29" s="2"/>
      <c r="E29" s="22">
        <v>0.16</v>
      </c>
      <c r="F29" s="5" t="s">
        <v>31</v>
      </c>
      <c r="G29" s="26" t="s">
        <v>26</v>
      </c>
      <c r="H29" s="21">
        <v>128</v>
      </c>
      <c r="I29" s="5" t="s">
        <v>30</v>
      </c>
      <c r="M29" s="6" t="s">
        <v>5</v>
      </c>
      <c r="N29" s="60">
        <f t="shared" si="0"/>
        <v>20.48</v>
      </c>
      <c r="O29" s="2"/>
      <c r="P29" s="2"/>
    </row>
    <row r="30" spans="2:16">
      <c r="B30" s="9"/>
      <c r="C30" s="63" t="s">
        <v>39</v>
      </c>
      <c r="D30" s="2"/>
      <c r="E30" s="22">
        <v>100</v>
      </c>
      <c r="F30" s="5" t="s">
        <v>10</v>
      </c>
      <c r="G30" s="26" t="s">
        <v>26</v>
      </c>
      <c r="H30" s="21">
        <v>2.5</v>
      </c>
      <c r="I30" s="5" t="s">
        <v>11</v>
      </c>
      <c r="M30" s="6" t="s">
        <v>5</v>
      </c>
      <c r="N30" s="60">
        <f t="shared" si="0"/>
        <v>250</v>
      </c>
      <c r="O30" s="2"/>
      <c r="P30" s="2"/>
    </row>
    <row r="31" spans="2:16">
      <c r="B31" s="9"/>
      <c r="C31" s="63" t="s">
        <v>40</v>
      </c>
      <c r="D31" s="2"/>
      <c r="E31" s="22">
        <v>3</v>
      </c>
      <c r="F31" s="5" t="s">
        <v>8</v>
      </c>
      <c r="G31" s="26" t="s">
        <v>26</v>
      </c>
      <c r="H31" s="21">
        <v>4</v>
      </c>
      <c r="I31" s="5" t="s">
        <v>9</v>
      </c>
      <c r="M31" s="6" t="s">
        <v>5</v>
      </c>
      <c r="N31" s="60">
        <f t="shared" si="0"/>
        <v>12</v>
      </c>
      <c r="O31" s="2"/>
      <c r="P31" s="2"/>
    </row>
    <row r="32" spans="2:16">
      <c r="B32" s="9"/>
      <c r="C32" s="63" t="s">
        <v>44</v>
      </c>
      <c r="D32" s="2"/>
      <c r="E32" s="41"/>
      <c r="F32" s="42"/>
      <c r="G32" s="43"/>
      <c r="H32" s="44"/>
      <c r="I32" s="5"/>
      <c r="M32" s="6"/>
      <c r="N32" s="62">
        <v>0</v>
      </c>
      <c r="O32" s="2"/>
      <c r="P32" s="2"/>
    </row>
    <row r="33" spans="2:16">
      <c r="B33" s="9"/>
      <c r="C33" s="32" t="s">
        <v>34</v>
      </c>
      <c r="D33" s="2"/>
      <c r="E33" s="2"/>
      <c r="F33" s="2"/>
      <c r="G33" s="2"/>
      <c r="H33" s="2"/>
      <c r="I33" s="2"/>
      <c r="J33" s="2"/>
      <c r="K33" s="2"/>
      <c r="L33" s="2"/>
      <c r="M33" s="2"/>
      <c r="N33" s="47">
        <f>SUM(N24:N32)</f>
        <v>773.48</v>
      </c>
      <c r="O33" s="2"/>
      <c r="P33" s="2"/>
    </row>
    <row r="34" spans="2:16">
      <c r="B34" s="9"/>
      <c r="C34" s="34"/>
      <c r="E34" s="2"/>
      <c r="F34" s="2"/>
      <c r="G34" s="2"/>
      <c r="H34" s="2"/>
      <c r="I34" s="2"/>
      <c r="J34" s="2"/>
      <c r="K34" s="2"/>
      <c r="L34" s="2"/>
      <c r="M34" s="2"/>
      <c r="N34" s="50"/>
      <c r="O34" s="2"/>
      <c r="P34" s="2"/>
    </row>
    <row r="35" spans="2:16">
      <c r="B35" s="9"/>
      <c r="C35" s="63" t="s">
        <v>41</v>
      </c>
      <c r="D35" s="2"/>
      <c r="E35" s="2"/>
      <c r="F35" s="2"/>
      <c r="G35" s="2"/>
      <c r="H35" s="2"/>
      <c r="I35" s="2"/>
      <c r="J35" s="2"/>
      <c r="K35" s="2"/>
      <c r="L35" s="2"/>
      <c r="M35" s="2"/>
      <c r="N35" s="48">
        <v>35</v>
      </c>
      <c r="O35" s="2"/>
      <c r="P35" s="2"/>
    </row>
    <row r="36" spans="2:16">
      <c r="B36" s="9"/>
      <c r="C36" s="63" t="s">
        <v>42</v>
      </c>
      <c r="D36" s="2"/>
      <c r="E36" s="2"/>
      <c r="F36" s="2"/>
      <c r="G36" s="2"/>
      <c r="H36" s="2"/>
      <c r="I36" s="2"/>
      <c r="J36" s="2"/>
      <c r="K36" s="2"/>
      <c r="L36" s="2"/>
      <c r="M36" s="2"/>
      <c r="N36" s="59">
        <v>26</v>
      </c>
      <c r="O36" s="2"/>
      <c r="P36" s="2"/>
    </row>
    <row r="37" spans="2:16">
      <c r="B37" s="9"/>
      <c r="C37" s="63" t="s">
        <v>43</v>
      </c>
      <c r="D37" s="2"/>
      <c r="E37" s="2"/>
      <c r="F37" s="2"/>
      <c r="G37" s="2"/>
      <c r="H37" s="2"/>
      <c r="I37" s="2"/>
      <c r="J37" s="2"/>
      <c r="K37" s="2"/>
      <c r="L37" s="2"/>
      <c r="M37" s="2"/>
      <c r="N37" s="59">
        <v>25</v>
      </c>
      <c r="O37" s="2"/>
      <c r="P37" s="2"/>
    </row>
    <row r="38" spans="2:16">
      <c r="C38" s="63" t="s">
        <v>44</v>
      </c>
      <c r="D38" s="2"/>
      <c r="E38" s="2"/>
      <c r="F38" s="2"/>
      <c r="G38" s="2"/>
      <c r="H38" s="2"/>
      <c r="I38" s="2"/>
      <c r="J38" s="2"/>
      <c r="K38" s="2"/>
      <c r="L38" s="2"/>
      <c r="M38" s="2"/>
      <c r="N38" s="59">
        <v>0</v>
      </c>
      <c r="O38" s="2"/>
      <c r="P38" s="2"/>
    </row>
    <row r="39" spans="2:16">
      <c r="C39" s="33" t="s">
        <v>56</v>
      </c>
      <c r="D39" s="2"/>
      <c r="E39" s="46">
        <v>0.09</v>
      </c>
      <c r="F39" s="5"/>
      <c r="G39" s="26" t="s">
        <v>26</v>
      </c>
      <c r="H39" s="23">
        <v>9</v>
      </c>
      <c r="I39" s="76" t="s">
        <v>55</v>
      </c>
      <c r="J39" s="77"/>
      <c r="M39" s="6" t="s">
        <v>5</v>
      </c>
      <c r="N39" s="60">
        <f>((N33+N35+N36+N37+N38)*E39*H39)/12</f>
        <v>58.014900000000004</v>
      </c>
      <c r="O39" s="2"/>
      <c r="P39" s="2"/>
    </row>
    <row r="40" spans="2:16">
      <c r="C40" s="33" t="s">
        <v>45</v>
      </c>
      <c r="D40" s="2"/>
      <c r="E40" s="22">
        <v>14</v>
      </c>
      <c r="F40" s="5" t="s">
        <v>33</v>
      </c>
      <c r="G40" s="26" t="s">
        <v>26</v>
      </c>
      <c r="H40" s="21">
        <v>10</v>
      </c>
      <c r="I40" s="5" t="s">
        <v>6</v>
      </c>
      <c r="M40" s="6" t="s">
        <v>5</v>
      </c>
      <c r="N40" s="60">
        <f>E40*H40</f>
        <v>140</v>
      </c>
      <c r="O40" s="2"/>
      <c r="P40" s="2"/>
    </row>
    <row r="41" spans="2:16" ht="3" customHeight="1">
      <c r="C41" s="33"/>
      <c r="D41" s="2"/>
      <c r="E41" s="41"/>
      <c r="F41" s="42"/>
      <c r="G41" s="43"/>
      <c r="H41" s="44"/>
      <c r="I41" s="5"/>
      <c r="M41" s="6"/>
      <c r="N41" s="49"/>
      <c r="O41" s="2"/>
      <c r="P41" s="2"/>
    </row>
    <row r="42" spans="2:16">
      <c r="C42" s="32" t="s">
        <v>46</v>
      </c>
      <c r="D42" s="2"/>
      <c r="E42" s="2"/>
      <c r="F42" s="2"/>
      <c r="G42" s="2"/>
      <c r="H42" s="2"/>
      <c r="I42" s="2"/>
      <c r="J42" s="2"/>
      <c r="K42" s="2"/>
      <c r="L42" s="2"/>
      <c r="M42" s="2"/>
      <c r="N42" s="47">
        <f>N33+N35+N36+N37+N38+N39+N40</f>
        <v>1057.4949000000001</v>
      </c>
      <c r="O42" s="2"/>
      <c r="P42" s="2"/>
    </row>
    <row r="43" spans="2:16">
      <c r="C43" s="67"/>
      <c r="D43" s="2"/>
      <c r="E43" s="2"/>
      <c r="F43" s="2"/>
      <c r="G43" s="2"/>
      <c r="H43" s="2"/>
      <c r="I43" s="2"/>
      <c r="J43" s="2"/>
      <c r="K43" s="2"/>
      <c r="L43" s="2"/>
      <c r="M43" s="2"/>
      <c r="N43" s="50"/>
      <c r="O43" s="2"/>
      <c r="P43" s="2"/>
    </row>
    <row r="44" spans="2:16">
      <c r="C44" s="32" t="s">
        <v>47</v>
      </c>
      <c r="D44" s="2"/>
      <c r="E44" s="2"/>
      <c r="F44" s="2"/>
      <c r="G44" s="2"/>
      <c r="H44" s="2"/>
      <c r="I44" s="2"/>
      <c r="J44" s="2"/>
      <c r="K44" s="2"/>
      <c r="L44" s="2"/>
      <c r="M44" s="2"/>
      <c r="N44" s="47">
        <f>N20-N42</f>
        <v>-964.34490000000017</v>
      </c>
      <c r="O44" s="2"/>
      <c r="P44" s="2"/>
    </row>
    <row r="45" spans="2:16">
      <c r="C45" s="2"/>
      <c r="D45" s="2"/>
      <c r="E45" s="2"/>
      <c r="F45" s="2"/>
      <c r="G45" s="2"/>
      <c r="H45" s="2"/>
      <c r="I45" s="2"/>
      <c r="J45" s="2"/>
      <c r="K45" s="2"/>
      <c r="L45" s="2"/>
      <c r="M45" s="2"/>
      <c r="N45" s="50"/>
      <c r="O45" s="2"/>
      <c r="P45" s="2"/>
    </row>
    <row r="46" spans="2:16">
      <c r="C46" s="3" t="s">
        <v>2</v>
      </c>
      <c r="D46" s="3"/>
      <c r="E46" s="2"/>
      <c r="F46" s="2"/>
      <c r="G46" s="2"/>
      <c r="H46" s="2"/>
      <c r="I46" s="2"/>
      <c r="J46" s="2"/>
      <c r="K46" s="2"/>
      <c r="L46" s="2"/>
      <c r="M46" s="2"/>
      <c r="N46" s="50"/>
      <c r="O46" s="2"/>
      <c r="P46" s="2"/>
    </row>
    <row r="47" spans="2:16">
      <c r="C47" s="45" t="s">
        <v>52</v>
      </c>
      <c r="D47" s="2"/>
      <c r="E47" s="2"/>
      <c r="F47" s="2"/>
      <c r="G47" s="2"/>
      <c r="H47" s="2"/>
      <c r="I47" s="2"/>
      <c r="J47" s="2"/>
      <c r="K47" s="2"/>
      <c r="L47" s="2"/>
      <c r="M47" s="2"/>
      <c r="N47" s="48">
        <v>75.099999999999994</v>
      </c>
      <c r="O47" s="2"/>
      <c r="P47" s="2"/>
    </row>
    <row r="48" spans="2:16">
      <c r="C48" s="33" t="s">
        <v>53</v>
      </c>
      <c r="D48" s="2"/>
      <c r="E48" s="2"/>
      <c r="F48" s="2"/>
      <c r="G48" s="2"/>
      <c r="H48" s="2"/>
      <c r="I48" s="2"/>
      <c r="J48" s="2"/>
      <c r="K48" s="2"/>
      <c r="L48" s="2"/>
      <c r="M48" s="2"/>
      <c r="N48" s="59">
        <v>108.2</v>
      </c>
      <c r="O48" s="2"/>
      <c r="P48" s="2"/>
    </row>
    <row r="49" spans="1:16">
      <c r="C49" s="33" t="s">
        <v>54</v>
      </c>
      <c r="D49" s="2"/>
      <c r="E49" s="2"/>
      <c r="F49" s="2"/>
      <c r="G49" s="2"/>
      <c r="H49" s="2"/>
      <c r="I49" s="2"/>
      <c r="J49" s="2"/>
      <c r="K49" s="2"/>
      <c r="L49" s="2"/>
      <c r="M49" s="2"/>
      <c r="N49" s="62">
        <v>12</v>
      </c>
      <c r="O49" s="2"/>
      <c r="P49" s="2"/>
    </row>
    <row r="50" spans="1:16">
      <c r="C50" s="32" t="s">
        <v>59</v>
      </c>
      <c r="D50" s="2"/>
      <c r="E50" s="2"/>
      <c r="F50" s="2"/>
      <c r="G50" s="2"/>
      <c r="H50" s="2"/>
      <c r="I50" s="2"/>
      <c r="J50" s="2"/>
      <c r="K50" s="2"/>
      <c r="L50" s="2"/>
      <c r="M50" s="2"/>
      <c r="N50" s="47">
        <f>SUM(N47:N49)</f>
        <v>195.3</v>
      </c>
      <c r="O50" s="2"/>
      <c r="P50" s="2"/>
    </row>
    <row r="51" spans="1:16" ht="13.8" thickBot="1">
      <c r="C51" s="2"/>
      <c r="D51" s="2"/>
      <c r="E51" s="2"/>
      <c r="F51" s="2"/>
      <c r="G51" s="2"/>
      <c r="H51" s="2"/>
      <c r="I51" s="2"/>
      <c r="J51" s="2"/>
      <c r="K51" s="2"/>
      <c r="L51" s="2"/>
      <c r="M51" s="2"/>
      <c r="N51" s="56"/>
      <c r="O51" s="2"/>
      <c r="P51" s="2"/>
    </row>
    <row r="52" spans="1:16" ht="13.8" thickTop="1">
      <c r="C52" s="3" t="s">
        <v>13</v>
      </c>
      <c r="D52" s="3"/>
      <c r="E52" s="2"/>
      <c r="F52" s="2"/>
      <c r="G52" s="2"/>
      <c r="H52" s="2"/>
      <c r="I52" s="2"/>
      <c r="J52" s="2"/>
      <c r="K52" s="2"/>
      <c r="L52" s="2"/>
      <c r="M52" s="2"/>
      <c r="N52" s="47">
        <f>N42+N50</f>
        <v>1252.7949000000001</v>
      </c>
      <c r="O52" s="2"/>
      <c r="P52" s="2"/>
    </row>
    <row r="53" spans="1:16">
      <c r="C53" s="2"/>
      <c r="D53" s="2"/>
      <c r="E53" s="2"/>
      <c r="F53" s="2"/>
      <c r="G53" s="2"/>
      <c r="H53" s="2"/>
      <c r="I53" s="2"/>
      <c r="J53" s="2"/>
      <c r="K53" s="2"/>
      <c r="L53" s="2"/>
      <c r="M53" s="2"/>
      <c r="N53" s="50" t="s">
        <v>3</v>
      </c>
      <c r="O53" s="2"/>
      <c r="P53" s="2"/>
    </row>
    <row r="54" spans="1:16">
      <c r="C54" s="3" t="s">
        <v>14</v>
      </c>
      <c r="D54" s="3"/>
      <c r="E54" s="2"/>
      <c r="F54" s="2"/>
      <c r="G54" s="2"/>
      <c r="H54" s="2"/>
      <c r="I54" s="2"/>
      <c r="J54" s="2"/>
      <c r="K54" s="2"/>
      <c r="L54" s="2"/>
      <c r="M54" s="2"/>
      <c r="N54" s="47">
        <f>N20-N52</f>
        <v>-1159.6449</v>
      </c>
      <c r="O54" s="2"/>
      <c r="P54" s="2"/>
    </row>
    <row r="55" spans="1:16">
      <c r="C55" s="2"/>
      <c r="D55" s="2"/>
      <c r="E55" s="2"/>
      <c r="F55" s="2"/>
      <c r="G55" s="2"/>
      <c r="H55" s="2"/>
      <c r="I55" s="2"/>
      <c r="J55" s="2"/>
      <c r="K55" s="2"/>
      <c r="L55" s="2"/>
      <c r="M55" s="2"/>
      <c r="N55" s="50"/>
      <c r="O55" s="2"/>
      <c r="P55" s="2"/>
    </row>
    <row r="56" spans="1:16">
      <c r="C56" s="73" t="s">
        <v>57</v>
      </c>
      <c r="D56" s="73"/>
      <c r="E56" s="73"/>
      <c r="F56" s="29"/>
      <c r="G56" s="29"/>
      <c r="H56" s="29"/>
      <c r="I56" s="29"/>
      <c r="J56" s="2"/>
      <c r="K56" s="2"/>
      <c r="L56" s="2"/>
      <c r="M56" s="2"/>
      <c r="N56" s="57">
        <f>IF(K17&gt;0,(N42-N19)/(H18*K18+H17*K17),"--")</f>
        <v>1.2656800798200034</v>
      </c>
      <c r="O56" s="2"/>
      <c r="P56" s="2"/>
    </row>
    <row r="57" spans="1:16">
      <c r="C57" s="73" t="s">
        <v>58</v>
      </c>
      <c r="D57" s="73"/>
      <c r="E57" s="73"/>
      <c r="F57" s="29"/>
      <c r="G57" s="29"/>
      <c r="H57" s="29"/>
      <c r="I57" s="2"/>
      <c r="J57" s="2"/>
      <c r="K57" s="2"/>
      <c r="L57" s="2"/>
      <c r="M57" s="2"/>
      <c r="N57" s="57">
        <f>IF(K18,(N52-N19)/(H18*K18+H17*K17),"--")</f>
        <v>1.5220067525579901</v>
      </c>
      <c r="O57" s="2"/>
      <c r="P57" s="2"/>
    </row>
    <row r="58" spans="1:16">
      <c r="C58" s="2"/>
      <c r="D58" s="2"/>
      <c r="E58" s="2"/>
      <c r="F58" s="2"/>
      <c r="G58" s="2"/>
      <c r="H58" s="2"/>
      <c r="I58" s="2"/>
      <c r="J58" s="2"/>
      <c r="K58" s="2"/>
      <c r="L58" s="2"/>
      <c r="M58" s="2"/>
      <c r="N58" s="50"/>
      <c r="O58" s="2"/>
      <c r="P58" s="2"/>
    </row>
    <row r="59" spans="1:16">
      <c r="C59" s="2"/>
      <c r="D59" s="2"/>
      <c r="E59" s="2"/>
      <c r="F59" s="2"/>
      <c r="G59" s="2"/>
      <c r="H59" s="2"/>
      <c r="I59" s="2"/>
      <c r="J59" s="2"/>
      <c r="K59" s="2"/>
      <c r="L59" s="2"/>
      <c r="M59" s="2"/>
      <c r="N59" s="50"/>
      <c r="O59" s="2"/>
      <c r="P59" s="2"/>
    </row>
    <row r="60" spans="1:16" s="14" customFormat="1">
      <c r="A60" s="65"/>
      <c r="B60" s="10"/>
      <c r="C60" s="11" t="s">
        <v>70</v>
      </c>
      <c r="D60" s="11"/>
      <c r="E60" s="11"/>
      <c r="F60" s="12"/>
      <c r="G60" s="13"/>
      <c r="H60" s="13"/>
      <c r="I60" s="13"/>
      <c r="J60" s="13"/>
      <c r="N60" s="58"/>
    </row>
    <row r="61" spans="1:16" s="14" customFormat="1">
      <c r="A61" s="65"/>
      <c r="B61" s="10"/>
      <c r="C61" s="66" t="s">
        <v>68</v>
      </c>
      <c r="D61" s="66"/>
      <c r="E61" s="66"/>
      <c r="F61" s="15"/>
      <c r="H61" s="15"/>
      <c r="I61" s="15"/>
      <c r="J61" s="15"/>
      <c r="N61" s="58"/>
    </row>
    <row r="62" spans="1:16" s="14" customFormat="1">
      <c r="A62" s="65"/>
      <c r="B62" s="10"/>
      <c r="C62" s="16" t="s">
        <v>23</v>
      </c>
      <c r="D62" s="16"/>
      <c r="E62" s="16"/>
      <c r="H62" s="15"/>
      <c r="I62" s="15"/>
      <c r="J62" s="15"/>
      <c r="N62" s="58"/>
    </row>
    <row r="63" spans="1:16" s="2" customFormat="1">
      <c r="A63" s="65"/>
      <c r="B63" s="8"/>
      <c r="C63" s="69">
        <f ca="1">TODAY()</f>
        <v>42521</v>
      </c>
      <c r="D63" s="69"/>
      <c r="E63" s="69"/>
      <c r="F63" s="17"/>
      <c r="G63" s="17"/>
      <c r="H63" s="17"/>
      <c r="I63" s="18"/>
      <c r="J63" s="17"/>
      <c r="N63" s="50"/>
    </row>
    <row r="64" spans="1:16">
      <c r="B64" s="9"/>
    </row>
    <row r="65" spans="2:14">
      <c r="B65" s="9"/>
      <c r="C65" s="19" t="s">
        <v>24</v>
      </c>
      <c r="D65" s="19"/>
      <c r="E65" s="20"/>
      <c r="F65" s="20"/>
      <c r="G65" s="20"/>
      <c r="H65" s="20"/>
      <c r="I65" s="20"/>
      <c r="J65" s="20"/>
      <c r="K65" s="20"/>
      <c r="L65" s="20"/>
    </row>
    <row r="66" spans="2:14" ht="13.5" customHeight="1">
      <c r="B66" s="9"/>
      <c r="C66" s="75" t="s">
        <v>25</v>
      </c>
      <c r="D66" s="75"/>
      <c r="E66" s="75"/>
      <c r="F66" s="75"/>
      <c r="G66" s="75"/>
      <c r="H66" s="75"/>
      <c r="I66" s="75"/>
      <c r="J66" s="75"/>
      <c r="K66" s="75"/>
      <c r="L66" s="75"/>
      <c r="M66" s="75"/>
      <c r="N66" s="75"/>
    </row>
    <row r="67" spans="2:14">
      <c r="B67" s="9"/>
      <c r="C67" s="75"/>
      <c r="D67" s="75"/>
      <c r="E67" s="75"/>
      <c r="F67" s="75"/>
      <c r="G67" s="75"/>
      <c r="H67" s="75"/>
      <c r="I67" s="75"/>
      <c r="J67" s="75"/>
      <c r="K67" s="75"/>
      <c r="L67" s="75"/>
      <c r="M67" s="75"/>
      <c r="N67" s="75"/>
    </row>
    <row r="68" spans="2:14" ht="18" customHeight="1">
      <c r="B68" s="9"/>
      <c r="C68" s="74" t="s">
        <v>67</v>
      </c>
      <c r="D68" s="74"/>
      <c r="E68" s="74"/>
      <c r="F68" s="74"/>
      <c r="G68" s="74"/>
      <c r="H68" s="74"/>
      <c r="I68" s="74"/>
      <c r="J68" s="74"/>
      <c r="K68" s="74"/>
      <c r="L68" s="74"/>
      <c r="M68" s="74"/>
      <c r="N68" s="74"/>
    </row>
    <row r="69" spans="2:14">
      <c r="B69" s="9"/>
      <c r="C69" s="74"/>
      <c r="D69" s="74"/>
      <c r="E69" s="74"/>
      <c r="F69" s="74"/>
      <c r="G69" s="74"/>
      <c r="H69" s="74"/>
      <c r="I69" s="74"/>
      <c r="J69" s="74"/>
      <c r="K69" s="74"/>
      <c r="L69" s="74"/>
      <c r="M69" s="74"/>
      <c r="N69" s="74"/>
    </row>
    <row r="70" spans="2:14" ht="18" customHeight="1">
      <c r="B70" s="9"/>
      <c r="C70" s="74"/>
      <c r="D70" s="74"/>
      <c r="E70" s="74"/>
      <c r="F70" s="74"/>
      <c r="G70" s="74"/>
      <c r="H70" s="74"/>
      <c r="I70" s="74"/>
      <c r="J70" s="74"/>
      <c r="K70" s="74"/>
      <c r="L70" s="74"/>
      <c r="M70" s="74"/>
      <c r="N70" s="74"/>
    </row>
    <row r="71" spans="2:14">
      <c r="C71" t="s">
        <v>3</v>
      </c>
    </row>
  </sheetData>
  <sheetProtection sheet="1" objects="1" scenarios="1"/>
  <mergeCells count="12">
    <mergeCell ref="C2:I2"/>
    <mergeCell ref="C57:E57"/>
    <mergeCell ref="C70:N70"/>
    <mergeCell ref="C3:M3"/>
    <mergeCell ref="C5:F5"/>
    <mergeCell ref="C6:E6"/>
    <mergeCell ref="C8:F8"/>
    <mergeCell ref="I39:J39"/>
    <mergeCell ref="C56:E56"/>
    <mergeCell ref="C66:N67"/>
    <mergeCell ref="C68:N68"/>
    <mergeCell ref="C69:N69"/>
  </mergeCells>
  <hyperlinks>
    <hyperlink ref="C3:D3" r:id="rId1" display="Estimating the Field Capacity of Farm Machines"/>
    <hyperlink ref="C3" r:id="rId2" display="Learn in the Financial Information section"/>
    <hyperlink ref="C3:I3" r:id="rId3" display="For more information see the Livestock Cost of Production Information File."/>
    <hyperlink ref="C3:M3" r:id="rId4" display="For more information see the Livestock Enterprise Budgets Information File."/>
    <hyperlink ref="C61" r:id="rId5"/>
    <hyperlink ref="C2" r:id="rId6"/>
  </hyperlinks>
  <pageMargins left="0.75" right="0.75" top="0.75" bottom="0.75" header="0.5" footer="0.5"/>
  <pageSetup scale="78" orientation="portrait" r:id="rId7"/>
  <headerFooter alignWithMargins="0">
    <oddHeader>&amp;LIowa State University Extension and Outreach &amp;RAg Decision Maker File B1-21</oddHeader>
    <oddFooter>&amp;Lhttp://www.extension.iastate.edu/agdm/livestock/xls/b1-21beefcowcalfp15.xlsx</oddFooter>
  </headerFooter>
  <drawing r:id="rId8"/>
  <legacyDrawing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1"/>
  <sheetViews>
    <sheetView showGridLines="0" zoomScaleNormal="100" workbookViewId="0"/>
  </sheetViews>
  <sheetFormatPr defaultRowHeight="13.2"/>
  <cols>
    <col min="1" max="1" width="1.6640625" style="65" customWidth="1"/>
    <col min="2" max="2" width="1.6640625" customWidth="1"/>
    <col min="3" max="3" width="32.6640625" customWidth="1"/>
    <col min="4" max="4" width="1.6640625" customWidth="1"/>
    <col min="5" max="5" width="8.6640625" customWidth="1"/>
    <col min="6" max="6" width="8.33203125" bestFit="1" customWidth="1"/>
    <col min="7" max="7" width="2.6640625" customWidth="1"/>
    <col min="8" max="8" width="8.6640625" customWidth="1"/>
    <col min="9" max="9" width="6.109375" bestFit="1" customWidth="1"/>
    <col min="10" max="10" width="2.6640625" customWidth="1"/>
    <col min="11" max="11" width="5.88671875" customWidth="1"/>
    <col min="12" max="12" width="6.109375" bestFit="1" customWidth="1"/>
    <col min="13" max="13" width="2.6640625" customWidth="1"/>
    <col min="14" max="14" width="10.5546875" style="51" customWidth="1"/>
  </cols>
  <sheetData>
    <row r="1" spans="1:16" s="64" customFormat="1" ht="18" thickBot="1">
      <c r="C1" s="64" t="s">
        <v>15</v>
      </c>
    </row>
    <row r="2" spans="1:16" s="2" customFormat="1" ht="14.4" thickTop="1">
      <c r="A2" s="65"/>
      <c r="B2" s="8"/>
      <c r="C2" s="70" t="s">
        <v>65</v>
      </c>
      <c r="D2" s="70"/>
      <c r="E2" s="70"/>
      <c r="F2" s="70"/>
      <c r="G2" s="70"/>
      <c r="H2" s="70"/>
      <c r="I2" s="70"/>
      <c r="J2" s="17"/>
      <c r="K2" s="17"/>
      <c r="L2" s="17"/>
      <c r="M2" s="17"/>
      <c r="N2" s="50"/>
    </row>
    <row r="3" spans="1:16" s="17" customFormat="1" ht="12.75" customHeight="1">
      <c r="A3" s="65"/>
      <c r="B3" s="35"/>
      <c r="C3" s="71" t="s">
        <v>66</v>
      </c>
      <c r="D3" s="72"/>
      <c r="E3" s="72"/>
      <c r="F3" s="72"/>
      <c r="G3" s="72"/>
      <c r="H3" s="72"/>
      <c r="I3" s="72"/>
      <c r="J3" s="72"/>
      <c r="K3" s="72"/>
      <c r="L3" s="72"/>
      <c r="M3" s="72"/>
    </row>
    <row r="4" spans="1:16" s="2" customFormat="1">
      <c r="A4" s="65"/>
      <c r="B4" s="8"/>
      <c r="N4" s="50"/>
    </row>
    <row r="5" spans="1:16">
      <c r="B5" s="9"/>
      <c r="C5" s="78" t="s">
        <v>21</v>
      </c>
      <c r="D5" s="78"/>
      <c r="E5" s="78"/>
      <c r="F5" s="79"/>
      <c r="G5" s="30"/>
      <c r="H5" s="30"/>
      <c r="I5" s="30"/>
      <c r="J5" s="30"/>
      <c r="K5" s="30"/>
      <c r="L5" s="30"/>
    </row>
    <row r="6" spans="1:16">
      <c r="B6" s="9"/>
      <c r="C6" s="80" t="s">
        <v>22</v>
      </c>
      <c r="D6" s="81"/>
      <c r="E6" s="82"/>
      <c r="F6" s="31"/>
      <c r="G6" s="31"/>
      <c r="H6" s="31"/>
    </row>
    <row r="7" spans="1:16" ht="15.6">
      <c r="B7" s="8"/>
      <c r="C7" s="2"/>
      <c r="D7" s="2"/>
      <c r="E7" s="2"/>
      <c r="F7" s="3"/>
      <c r="I7" s="1"/>
      <c r="J7" s="3"/>
      <c r="K7" s="2"/>
      <c r="L7" s="2"/>
      <c r="M7" s="2"/>
      <c r="N7" s="50"/>
      <c r="O7" s="2"/>
      <c r="P7" s="2"/>
    </row>
    <row r="8" spans="1:16" s="17" customFormat="1">
      <c r="A8" s="65"/>
      <c r="B8" s="35"/>
      <c r="C8" s="83" t="s">
        <v>64</v>
      </c>
      <c r="D8" s="84"/>
      <c r="E8" s="84"/>
      <c r="F8" s="85"/>
      <c r="G8" s="36"/>
      <c r="N8" s="52"/>
    </row>
    <row r="9" spans="1:16" s="40" customFormat="1" ht="12.9" customHeight="1">
      <c r="A9" s="65"/>
      <c r="B9" s="17"/>
      <c r="C9" s="37"/>
      <c r="D9" s="37"/>
      <c r="E9" s="38"/>
      <c r="F9" s="39"/>
      <c r="G9" s="39"/>
      <c r="H9" s="37"/>
      <c r="I9" s="37"/>
      <c r="J9" s="37"/>
      <c r="K9" s="37"/>
      <c r="L9" s="37"/>
      <c r="M9" s="37"/>
      <c r="N9" s="53"/>
    </row>
    <row r="10" spans="1:16">
      <c r="B10" s="9"/>
      <c r="C10" s="3" t="s">
        <v>7</v>
      </c>
      <c r="D10" s="3"/>
      <c r="E10" s="2"/>
      <c r="F10" s="2"/>
      <c r="G10" s="2"/>
      <c r="H10" s="2"/>
      <c r="I10" s="2"/>
      <c r="J10" s="2"/>
      <c r="K10" s="2"/>
      <c r="L10" s="2"/>
      <c r="M10" s="2"/>
      <c r="N10" s="54"/>
      <c r="O10" s="2"/>
      <c r="P10" s="2"/>
    </row>
    <row r="11" spans="1:16">
      <c r="B11" s="9"/>
      <c r="C11" s="2" t="s">
        <v>16</v>
      </c>
      <c r="D11" s="2"/>
      <c r="E11" s="46"/>
      <c r="F11" s="2"/>
      <c r="G11" s="2"/>
      <c r="I11" s="2"/>
      <c r="O11" s="2"/>
      <c r="P11" s="2"/>
    </row>
    <row r="12" spans="1:16">
      <c r="B12" s="9"/>
      <c r="C12" s="2" t="s">
        <v>20</v>
      </c>
      <c r="D12" s="2"/>
      <c r="E12" s="46"/>
      <c r="F12" s="2"/>
      <c r="G12" s="2"/>
      <c r="J12" s="2"/>
      <c r="K12" s="2"/>
      <c r="L12" s="2"/>
      <c r="M12" s="2"/>
      <c r="N12" s="54"/>
      <c r="O12" s="2"/>
      <c r="P12" s="2"/>
    </row>
    <row r="13" spans="1:16">
      <c r="B13" s="9"/>
      <c r="C13" s="2" t="s">
        <v>17</v>
      </c>
      <c r="D13" s="2"/>
      <c r="E13" s="46"/>
      <c r="F13" s="2"/>
      <c r="J13" s="2"/>
      <c r="K13" s="2"/>
      <c r="L13" s="2"/>
      <c r="M13" s="2"/>
      <c r="N13" s="54"/>
      <c r="O13" s="2"/>
      <c r="P13" s="2"/>
    </row>
    <row r="14" spans="1:16">
      <c r="B14" s="9"/>
      <c r="C14" s="2" t="s">
        <v>18</v>
      </c>
      <c r="D14" s="2"/>
      <c r="E14" s="46"/>
      <c r="F14" s="2"/>
      <c r="G14" s="2"/>
      <c r="J14" s="2"/>
      <c r="K14" s="2"/>
      <c r="L14" s="2"/>
      <c r="M14" s="2"/>
      <c r="N14" s="54"/>
      <c r="O14" s="2"/>
      <c r="P14" s="2"/>
    </row>
    <row r="15" spans="1:16">
      <c r="B15" s="9"/>
      <c r="C15" s="2"/>
      <c r="D15" s="2"/>
      <c r="E15" s="2"/>
      <c r="F15" s="2"/>
      <c r="G15" s="2"/>
      <c r="H15" s="2"/>
      <c r="I15" s="2"/>
      <c r="J15" s="2"/>
      <c r="K15" s="2"/>
      <c r="L15" s="2"/>
      <c r="M15" s="2"/>
      <c r="O15" s="2"/>
      <c r="P15" s="2"/>
    </row>
    <row r="16" spans="1:16">
      <c r="B16" s="9"/>
      <c r="C16" s="3" t="s">
        <v>0</v>
      </c>
      <c r="D16" s="3"/>
      <c r="E16" s="27" t="s">
        <v>27</v>
      </c>
      <c r="F16" s="27" t="s">
        <v>28</v>
      </c>
      <c r="G16" s="27"/>
      <c r="H16" s="27" t="s">
        <v>29</v>
      </c>
      <c r="I16" s="28" t="s">
        <v>28</v>
      </c>
      <c r="J16" s="2"/>
      <c r="K16" s="2"/>
      <c r="L16" s="2"/>
      <c r="M16" s="2"/>
      <c r="N16" s="55" t="s">
        <v>4</v>
      </c>
      <c r="O16" s="2"/>
      <c r="P16" s="2"/>
    </row>
    <row r="17" spans="2:16">
      <c r="B17" s="9"/>
      <c r="C17" s="33" t="s">
        <v>62</v>
      </c>
      <c r="D17" s="2"/>
      <c r="E17" s="22"/>
      <c r="F17" s="5" t="s">
        <v>31</v>
      </c>
      <c r="G17" s="26" t="s">
        <v>26</v>
      </c>
      <c r="H17" s="21"/>
      <c r="I17" s="5" t="s">
        <v>30</v>
      </c>
      <c r="J17" s="26" t="s">
        <v>26</v>
      </c>
      <c r="K17" s="24">
        <f>(0.5*(E11)*(1-E12)-(E14)/(1-E13))</f>
        <v>0</v>
      </c>
      <c r="L17" s="5" t="s">
        <v>12</v>
      </c>
      <c r="M17" s="6" t="s">
        <v>5</v>
      </c>
      <c r="N17" s="47">
        <f>H17*E17*K17</f>
        <v>0</v>
      </c>
      <c r="O17" s="2"/>
      <c r="P17" s="2"/>
    </row>
    <row r="18" spans="2:16">
      <c r="B18" s="9"/>
      <c r="C18" s="33" t="s">
        <v>61</v>
      </c>
      <c r="D18" s="2"/>
      <c r="E18" s="22"/>
      <c r="F18" s="5" t="s">
        <v>31</v>
      </c>
      <c r="G18" s="26" t="s">
        <v>26</v>
      </c>
      <c r="H18" s="21"/>
      <c r="I18" s="5" t="s">
        <v>30</v>
      </c>
      <c r="J18" s="26" t="s">
        <v>26</v>
      </c>
      <c r="K18" s="24">
        <f>E11*(1-E12)*0.5</f>
        <v>0</v>
      </c>
      <c r="L18" s="5" t="s">
        <v>12</v>
      </c>
      <c r="M18" s="2" t="s">
        <v>19</v>
      </c>
      <c r="N18" s="60">
        <f>H18*E18*K18</f>
        <v>0</v>
      </c>
      <c r="O18" s="2"/>
      <c r="P18" s="2"/>
    </row>
    <row r="19" spans="2:16">
      <c r="B19" s="9"/>
      <c r="C19" s="33" t="s">
        <v>63</v>
      </c>
      <c r="D19" s="2"/>
      <c r="E19" s="22"/>
      <c r="F19" s="5" t="s">
        <v>31</v>
      </c>
      <c r="G19" s="26" t="s">
        <v>26</v>
      </c>
      <c r="H19" s="21"/>
      <c r="I19" s="5" t="s">
        <v>30</v>
      </c>
      <c r="J19" s="26" t="s">
        <v>26</v>
      </c>
      <c r="K19" s="24">
        <f>(E14-E13)</f>
        <v>0</v>
      </c>
      <c r="L19" s="5" t="s">
        <v>12</v>
      </c>
      <c r="M19" s="6" t="s">
        <v>5</v>
      </c>
      <c r="N19" s="61">
        <f>H19*E19*K19</f>
        <v>0</v>
      </c>
      <c r="O19" s="2"/>
      <c r="P19" s="2"/>
    </row>
    <row r="20" spans="2:16">
      <c r="B20" s="9"/>
      <c r="C20" s="32" t="s">
        <v>60</v>
      </c>
      <c r="D20" s="3"/>
      <c r="E20" s="2"/>
      <c r="F20" s="5"/>
      <c r="G20" s="26"/>
      <c r="H20" s="4"/>
      <c r="I20" s="5"/>
      <c r="J20" s="6"/>
      <c r="K20" s="7"/>
      <c r="L20" s="5"/>
      <c r="M20" s="6"/>
      <c r="N20" s="47">
        <f>SUM(N17:N19)</f>
        <v>0</v>
      </c>
      <c r="O20" s="2"/>
      <c r="P20" s="2"/>
    </row>
    <row r="21" spans="2:16">
      <c r="B21" s="9"/>
      <c r="C21" s="2"/>
      <c r="D21" s="2"/>
      <c r="E21" s="2"/>
      <c r="F21" s="5"/>
      <c r="G21" s="26"/>
      <c r="H21" s="4"/>
      <c r="I21" s="5"/>
      <c r="J21" s="6"/>
      <c r="K21" s="2"/>
      <c r="L21" s="5"/>
      <c r="M21" s="6"/>
      <c r="N21" s="50"/>
      <c r="O21" s="2"/>
      <c r="P21" s="2"/>
    </row>
    <row r="22" spans="2:16">
      <c r="B22" s="9"/>
      <c r="C22" s="3" t="s">
        <v>1</v>
      </c>
      <c r="D22" s="3"/>
      <c r="E22" s="2"/>
      <c r="F22" s="2"/>
      <c r="G22" s="2"/>
      <c r="H22" s="2"/>
      <c r="I22" s="2"/>
      <c r="J22" s="2"/>
      <c r="K22" s="2"/>
      <c r="L22" s="2"/>
      <c r="M22" s="2"/>
      <c r="N22" s="50" t="s">
        <v>3</v>
      </c>
      <c r="O22" s="2"/>
      <c r="P22" s="2"/>
    </row>
    <row r="23" spans="2:16">
      <c r="B23" s="9"/>
      <c r="C23" s="32" t="s">
        <v>48</v>
      </c>
      <c r="D23" s="3"/>
      <c r="E23" s="27" t="s">
        <v>27</v>
      </c>
      <c r="F23" s="27" t="s">
        <v>28</v>
      </c>
      <c r="G23" s="27"/>
      <c r="H23" s="27" t="s">
        <v>29</v>
      </c>
      <c r="I23" s="28" t="s">
        <v>28</v>
      </c>
      <c r="J23" s="2"/>
      <c r="K23" s="2"/>
      <c r="L23" s="5"/>
      <c r="M23" s="5"/>
      <c r="N23" s="50"/>
      <c r="O23" s="2"/>
      <c r="P23" s="2"/>
    </row>
    <row r="24" spans="2:16">
      <c r="B24" s="9"/>
      <c r="C24" s="63" t="s">
        <v>35</v>
      </c>
      <c r="D24" s="3"/>
      <c r="E24" s="22"/>
      <c r="F24" s="5" t="s">
        <v>8</v>
      </c>
      <c r="G24" s="26" t="s">
        <v>26</v>
      </c>
      <c r="H24" s="21"/>
      <c r="I24" s="5" t="s">
        <v>9</v>
      </c>
      <c r="M24" s="6" t="s">
        <v>5</v>
      </c>
      <c r="N24" s="47">
        <f t="shared" ref="N24:N31" si="0">E24*H24</f>
        <v>0</v>
      </c>
      <c r="O24" s="2"/>
      <c r="P24" s="2"/>
    </row>
    <row r="25" spans="2:16">
      <c r="B25" s="10"/>
      <c r="C25" s="63" t="s">
        <v>36</v>
      </c>
      <c r="D25" s="3"/>
      <c r="E25" s="22"/>
      <c r="F25" s="5" t="s">
        <v>8</v>
      </c>
      <c r="G25" s="26" t="s">
        <v>26</v>
      </c>
      <c r="H25" s="21"/>
      <c r="I25" s="5" t="s">
        <v>9</v>
      </c>
      <c r="M25" s="6" t="s">
        <v>5</v>
      </c>
      <c r="N25" s="60">
        <f t="shared" si="0"/>
        <v>0</v>
      </c>
      <c r="O25" s="2"/>
      <c r="P25" s="2"/>
    </row>
    <row r="26" spans="2:16">
      <c r="B26" s="10"/>
      <c r="C26" s="63" t="s">
        <v>37</v>
      </c>
      <c r="D26" s="2"/>
      <c r="E26" s="22"/>
      <c r="F26" s="5" t="s">
        <v>50</v>
      </c>
      <c r="G26" s="26" t="s">
        <v>26</v>
      </c>
      <c r="H26" s="21"/>
      <c r="I26" s="5" t="s">
        <v>32</v>
      </c>
      <c r="M26" s="6" t="s">
        <v>5</v>
      </c>
      <c r="N26" s="60">
        <f t="shared" si="0"/>
        <v>0</v>
      </c>
      <c r="O26" s="2"/>
      <c r="P26" s="2"/>
    </row>
    <row r="27" spans="2:16">
      <c r="B27" s="10"/>
      <c r="C27" s="63" t="s">
        <v>49</v>
      </c>
      <c r="D27" s="2"/>
      <c r="E27" s="22"/>
      <c r="F27" s="5" t="s">
        <v>10</v>
      </c>
      <c r="G27" s="26" t="s">
        <v>26</v>
      </c>
      <c r="H27" s="21"/>
      <c r="I27" s="5" t="s">
        <v>11</v>
      </c>
      <c r="M27" s="6" t="s">
        <v>5</v>
      </c>
      <c r="N27" s="60">
        <f t="shared" si="0"/>
        <v>0</v>
      </c>
      <c r="O27" s="2"/>
      <c r="P27" s="2"/>
    </row>
    <row r="28" spans="2:16">
      <c r="B28" s="10"/>
      <c r="C28" s="63" t="s">
        <v>51</v>
      </c>
      <c r="D28" s="2"/>
      <c r="E28" s="22"/>
      <c r="F28" s="5" t="s">
        <v>31</v>
      </c>
      <c r="G28" s="26" t="s">
        <v>26</v>
      </c>
      <c r="H28" s="21"/>
      <c r="I28" s="5" t="s">
        <v>30</v>
      </c>
      <c r="M28" s="6" t="s">
        <v>5</v>
      </c>
      <c r="N28" s="60">
        <f t="shared" si="0"/>
        <v>0</v>
      </c>
      <c r="O28" s="2"/>
      <c r="P28" s="2"/>
    </row>
    <row r="29" spans="2:16">
      <c r="B29" s="8"/>
      <c r="C29" s="63" t="s">
        <v>38</v>
      </c>
      <c r="D29" s="2"/>
      <c r="E29" s="22"/>
      <c r="F29" s="5" t="s">
        <v>31</v>
      </c>
      <c r="G29" s="26" t="s">
        <v>26</v>
      </c>
      <c r="H29" s="21"/>
      <c r="I29" s="5" t="s">
        <v>30</v>
      </c>
      <c r="M29" s="6" t="s">
        <v>5</v>
      </c>
      <c r="N29" s="60">
        <f t="shared" si="0"/>
        <v>0</v>
      </c>
      <c r="O29" s="2"/>
      <c r="P29" s="2"/>
    </row>
    <row r="30" spans="2:16">
      <c r="B30" s="9"/>
      <c r="C30" s="63" t="s">
        <v>39</v>
      </c>
      <c r="D30" s="2"/>
      <c r="E30" s="22"/>
      <c r="F30" s="5" t="s">
        <v>10</v>
      </c>
      <c r="G30" s="26" t="s">
        <v>26</v>
      </c>
      <c r="H30" s="21"/>
      <c r="I30" s="5" t="s">
        <v>11</v>
      </c>
      <c r="M30" s="6" t="s">
        <v>5</v>
      </c>
      <c r="N30" s="60">
        <f t="shared" si="0"/>
        <v>0</v>
      </c>
      <c r="O30" s="2"/>
      <c r="P30" s="2"/>
    </row>
    <row r="31" spans="2:16">
      <c r="B31" s="9"/>
      <c r="C31" s="63" t="s">
        <v>40</v>
      </c>
      <c r="D31" s="2"/>
      <c r="E31" s="22"/>
      <c r="F31" s="5" t="s">
        <v>8</v>
      </c>
      <c r="G31" s="26" t="s">
        <v>26</v>
      </c>
      <c r="H31" s="21"/>
      <c r="I31" s="5" t="s">
        <v>9</v>
      </c>
      <c r="M31" s="6" t="s">
        <v>5</v>
      </c>
      <c r="N31" s="60">
        <f t="shared" si="0"/>
        <v>0</v>
      </c>
      <c r="O31" s="2"/>
      <c r="P31" s="2"/>
    </row>
    <row r="32" spans="2:16">
      <c r="B32" s="9"/>
      <c r="C32" s="63" t="s">
        <v>44</v>
      </c>
      <c r="D32" s="2"/>
      <c r="E32" s="41"/>
      <c r="F32" s="42"/>
      <c r="G32" s="43"/>
      <c r="H32" s="44"/>
      <c r="I32" s="5"/>
      <c r="M32" s="6"/>
      <c r="N32" s="62"/>
      <c r="O32" s="2"/>
      <c r="P32" s="2"/>
    </row>
    <row r="33" spans="2:16">
      <c r="B33" s="9"/>
      <c r="C33" s="32" t="s">
        <v>34</v>
      </c>
      <c r="D33" s="2"/>
      <c r="E33" s="2"/>
      <c r="F33" s="2"/>
      <c r="G33" s="2"/>
      <c r="H33" s="2"/>
      <c r="I33" s="2"/>
      <c r="J33" s="2"/>
      <c r="K33" s="2"/>
      <c r="L33" s="2"/>
      <c r="M33" s="2"/>
      <c r="N33" s="47">
        <f>SUM(N24:N32)</f>
        <v>0</v>
      </c>
      <c r="O33" s="2"/>
      <c r="P33" s="2"/>
    </row>
    <row r="34" spans="2:16">
      <c r="B34" s="9"/>
      <c r="C34" s="34"/>
      <c r="E34" s="2"/>
      <c r="F34" s="2"/>
      <c r="G34" s="2"/>
      <c r="H34" s="2"/>
      <c r="I34" s="2"/>
      <c r="J34" s="2"/>
      <c r="K34" s="2"/>
      <c r="L34" s="2"/>
      <c r="M34" s="2"/>
      <c r="N34" s="50"/>
      <c r="O34" s="2"/>
      <c r="P34" s="2"/>
    </row>
    <row r="35" spans="2:16">
      <c r="B35" s="9"/>
      <c r="C35" s="63" t="s">
        <v>41</v>
      </c>
      <c r="D35" s="2"/>
      <c r="E35" s="2"/>
      <c r="F35" s="2"/>
      <c r="G35" s="2"/>
      <c r="H35" s="2"/>
      <c r="I35" s="2"/>
      <c r="J35" s="2"/>
      <c r="K35" s="2"/>
      <c r="L35" s="2"/>
      <c r="M35" s="2"/>
      <c r="N35" s="48"/>
      <c r="O35" s="2"/>
      <c r="P35" s="2"/>
    </row>
    <row r="36" spans="2:16">
      <c r="B36" s="9"/>
      <c r="C36" s="63" t="s">
        <v>42</v>
      </c>
      <c r="D36" s="2"/>
      <c r="E36" s="2"/>
      <c r="F36" s="2"/>
      <c r="G36" s="2"/>
      <c r="H36" s="2"/>
      <c r="I36" s="2"/>
      <c r="J36" s="2"/>
      <c r="K36" s="2"/>
      <c r="L36" s="2"/>
      <c r="M36" s="2"/>
      <c r="N36" s="59"/>
      <c r="O36" s="2"/>
      <c r="P36" s="2"/>
    </row>
    <row r="37" spans="2:16">
      <c r="B37" s="9"/>
      <c r="C37" s="63" t="s">
        <v>43</v>
      </c>
      <c r="D37" s="2"/>
      <c r="E37" s="2"/>
      <c r="F37" s="2"/>
      <c r="G37" s="2"/>
      <c r="H37" s="2"/>
      <c r="I37" s="2"/>
      <c r="J37" s="2"/>
      <c r="K37" s="2"/>
      <c r="L37" s="2"/>
      <c r="M37" s="2"/>
      <c r="N37" s="59"/>
      <c r="O37" s="2"/>
      <c r="P37" s="2"/>
    </row>
    <row r="38" spans="2:16">
      <c r="C38" s="63" t="s">
        <v>44</v>
      </c>
      <c r="D38" s="2"/>
      <c r="E38" s="2"/>
      <c r="F38" s="2"/>
      <c r="G38" s="2"/>
      <c r="H38" s="2"/>
      <c r="I38" s="2"/>
      <c r="J38" s="2"/>
      <c r="K38" s="2"/>
      <c r="L38" s="2"/>
      <c r="M38" s="2"/>
      <c r="N38" s="59"/>
      <c r="O38" s="2"/>
      <c r="P38" s="2"/>
    </row>
    <row r="39" spans="2:16">
      <c r="C39" s="33" t="s">
        <v>56</v>
      </c>
      <c r="D39" s="2"/>
      <c r="E39" s="46"/>
      <c r="F39" s="5"/>
      <c r="G39" s="26" t="s">
        <v>26</v>
      </c>
      <c r="H39" s="23"/>
      <c r="I39" s="76" t="s">
        <v>55</v>
      </c>
      <c r="J39" s="77"/>
      <c r="M39" s="6" t="s">
        <v>5</v>
      </c>
      <c r="N39" s="60">
        <f>((N33+N35+N36+N37+N38)*E39*H39)/12</f>
        <v>0</v>
      </c>
      <c r="O39" s="2"/>
      <c r="P39" s="2"/>
    </row>
    <row r="40" spans="2:16">
      <c r="C40" s="33" t="s">
        <v>45</v>
      </c>
      <c r="D40" s="2"/>
      <c r="E40" s="22"/>
      <c r="F40" s="5" t="s">
        <v>33</v>
      </c>
      <c r="G40" s="26" t="s">
        <v>26</v>
      </c>
      <c r="H40" s="21"/>
      <c r="I40" s="5" t="s">
        <v>6</v>
      </c>
      <c r="M40" s="6" t="s">
        <v>5</v>
      </c>
      <c r="N40" s="60">
        <f>E40*H40</f>
        <v>0</v>
      </c>
      <c r="O40" s="2"/>
      <c r="P40" s="2"/>
    </row>
    <row r="41" spans="2:16" ht="3" customHeight="1">
      <c r="C41" s="33"/>
      <c r="D41" s="2"/>
      <c r="E41" s="41"/>
      <c r="F41" s="42"/>
      <c r="G41" s="43"/>
      <c r="H41" s="44"/>
      <c r="I41" s="5"/>
      <c r="M41" s="6"/>
      <c r="N41" s="49"/>
      <c r="O41" s="2"/>
      <c r="P41" s="2"/>
    </row>
    <row r="42" spans="2:16">
      <c r="C42" s="32" t="s">
        <v>46</v>
      </c>
      <c r="D42" s="2"/>
      <c r="E42" s="2"/>
      <c r="F42" s="2"/>
      <c r="G42" s="2"/>
      <c r="H42" s="2"/>
      <c r="I42" s="2"/>
      <c r="J42" s="2"/>
      <c r="K42" s="2"/>
      <c r="L42" s="2"/>
      <c r="M42" s="2"/>
      <c r="N42" s="47">
        <f>N33+N35+N36+N37+N38+N39+N40</f>
        <v>0</v>
      </c>
      <c r="O42" s="2"/>
      <c r="P42" s="2"/>
    </row>
    <row r="43" spans="2:16">
      <c r="C43" s="68"/>
      <c r="D43" s="2"/>
      <c r="E43" s="2"/>
      <c r="F43" s="2"/>
      <c r="G43" s="2"/>
      <c r="H43" s="2"/>
      <c r="I43" s="2"/>
      <c r="J43" s="2"/>
      <c r="K43" s="2"/>
      <c r="L43" s="2"/>
      <c r="M43" s="2"/>
      <c r="N43" s="50"/>
      <c r="O43" s="2"/>
      <c r="P43" s="2"/>
    </row>
    <row r="44" spans="2:16">
      <c r="C44" s="32" t="s">
        <v>47</v>
      </c>
      <c r="D44" s="2"/>
      <c r="E44" s="2"/>
      <c r="F44" s="2"/>
      <c r="G44" s="2"/>
      <c r="H44" s="2"/>
      <c r="I44" s="2"/>
      <c r="J44" s="2"/>
      <c r="K44" s="2"/>
      <c r="L44" s="2"/>
      <c r="M44" s="2"/>
      <c r="N44" s="47">
        <f>N20-N42</f>
        <v>0</v>
      </c>
      <c r="O44" s="2"/>
      <c r="P44" s="2"/>
    </row>
    <row r="45" spans="2:16">
      <c r="C45" s="2"/>
      <c r="D45" s="2"/>
      <c r="E45" s="2"/>
      <c r="F45" s="2"/>
      <c r="G45" s="2"/>
      <c r="H45" s="2"/>
      <c r="I45" s="2"/>
      <c r="J45" s="2"/>
      <c r="K45" s="2"/>
      <c r="L45" s="2"/>
      <c r="M45" s="2"/>
      <c r="N45" s="50"/>
      <c r="O45" s="2"/>
      <c r="P45" s="2"/>
    </row>
    <row r="46" spans="2:16">
      <c r="C46" s="3" t="s">
        <v>2</v>
      </c>
      <c r="D46" s="3"/>
      <c r="E46" s="2"/>
      <c r="F46" s="2"/>
      <c r="G46" s="2"/>
      <c r="H46" s="2"/>
      <c r="I46" s="2"/>
      <c r="J46" s="2"/>
      <c r="K46" s="2"/>
      <c r="L46" s="2"/>
      <c r="M46" s="2"/>
      <c r="N46" s="50"/>
      <c r="O46" s="2"/>
      <c r="P46" s="2"/>
    </row>
    <row r="47" spans="2:16">
      <c r="C47" s="45" t="s">
        <v>52</v>
      </c>
      <c r="D47" s="2"/>
      <c r="E47" s="2"/>
      <c r="F47" s="2"/>
      <c r="G47" s="2"/>
      <c r="H47" s="2"/>
      <c r="I47" s="2"/>
      <c r="J47" s="2"/>
      <c r="K47" s="2"/>
      <c r="L47" s="2"/>
      <c r="M47" s="2"/>
      <c r="N47" s="48"/>
      <c r="O47" s="2"/>
      <c r="P47" s="2"/>
    </row>
    <row r="48" spans="2:16">
      <c r="C48" s="33" t="s">
        <v>53</v>
      </c>
      <c r="D48" s="2"/>
      <c r="E48" s="2"/>
      <c r="F48" s="2"/>
      <c r="G48" s="2"/>
      <c r="H48" s="2"/>
      <c r="I48" s="2"/>
      <c r="J48" s="2"/>
      <c r="K48" s="2"/>
      <c r="L48" s="2"/>
      <c r="M48" s="2"/>
      <c r="N48" s="59"/>
      <c r="O48" s="2"/>
      <c r="P48" s="2"/>
    </row>
    <row r="49" spans="1:16">
      <c r="C49" s="33" t="s">
        <v>54</v>
      </c>
      <c r="D49" s="2"/>
      <c r="E49" s="2"/>
      <c r="F49" s="2"/>
      <c r="G49" s="2"/>
      <c r="H49" s="2"/>
      <c r="I49" s="2"/>
      <c r="J49" s="2"/>
      <c r="K49" s="2"/>
      <c r="L49" s="2"/>
      <c r="M49" s="2"/>
      <c r="N49" s="62"/>
      <c r="O49" s="2"/>
      <c r="P49" s="2"/>
    </row>
    <row r="50" spans="1:16">
      <c r="C50" s="32" t="s">
        <v>59</v>
      </c>
      <c r="D50" s="2"/>
      <c r="E50" s="2"/>
      <c r="F50" s="2"/>
      <c r="G50" s="2"/>
      <c r="H50" s="2"/>
      <c r="I50" s="2"/>
      <c r="J50" s="2"/>
      <c r="K50" s="2"/>
      <c r="L50" s="2"/>
      <c r="M50" s="2"/>
      <c r="N50" s="47">
        <f>SUM(N47:N49)</f>
        <v>0</v>
      </c>
      <c r="O50" s="2"/>
      <c r="P50" s="2"/>
    </row>
    <row r="51" spans="1:16" ht="13.8" thickBot="1">
      <c r="C51" s="2"/>
      <c r="D51" s="2"/>
      <c r="E51" s="2"/>
      <c r="F51" s="2"/>
      <c r="G51" s="2"/>
      <c r="H51" s="2"/>
      <c r="I51" s="2"/>
      <c r="J51" s="2"/>
      <c r="K51" s="2"/>
      <c r="L51" s="2"/>
      <c r="M51" s="2"/>
      <c r="N51" s="56"/>
      <c r="O51" s="2"/>
      <c r="P51" s="2"/>
    </row>
    <row r="52" spans="1:16" ht="13.8" thickTop="1">
      <c r="C52" s="3" t="s">
        <v>13</v>
      </c>
      <c r="D52" s="3"/>
      <c r="E52" s="2"/>
      <c r="F52" s="2"/>
      <c r="G52" s="2"/>
      <c r="H52" s="2"/>
      <c r="I52" s="2"/>
      <c r="J52" s="2"/>
      <c r="K52" s="2"/>
      <c r="L52" s="2"/>
      <c r="M52" s="2"/>
      <c r="N52" s="47">
        <f>N42+N50</f>
        <v>0</v>
      </c>
      <c r="O52" s="2"/>
      <c r="P52" s="2"/>
    </row>
    <row r="53" spans="1:16">
      <c r="C53" s="2"/>
      <c r="D53" s="2"/>
      <c r="E53" s="2"/>
      <c r="F53" s="2"/>
      <c r="G53" s="2"/>
      <c r="H53" s="2"/>
      <c r="I53" s="2"/>
      <c r="J53" s="2"/>
      <c r="K53" s="2"/>
      <c r="L53" s="2"/>
      <c r="M53" s="2"/>
      <c r="N53" s="50" t="s">
        <v>3</v>
      </c>
      <c r="O53" s="2"/>
      <c r="P53" s="2"/>
    </row>
    <row r="54" spans="1:16">
      <c r="C54" s="3" t="s">
        <v>14</v>
      </c>
      <c r="D54" s="3"/>
      <c r="E54" s="2"/>
      <c r="F54" s="2"/>
      <c r="G54" s="2"/>
      <c r="H54" s="2"/>
      <c r="I54" s="2"/>
      <c r="J54" s="2"/>
      <c r="K54" s="2"/>
      <c r="L54" s="2"/>
      <c r="M54" s="2"/>
      <c r="N54" s="47">
        <f>N20-N52</f>
        <v>0</v>
      </c>
      <c r="O54" s="2"/>
      <c r="P54" s="2"/>
    </row>
    <row r="55" spans="1:16">
      <c r="C55" s="2"/>
      <c r="D55" s="2"/>
      <c r="E55" s="2"/>
      <c r="F55" s="2"/>
      <c r="G55" s="2"/>
      <c r="H55" s="2"/>
      <c r="I55" s="2"/>
      <c r="J55" s="2"/>
      <c r="K55" s="2"/>
      <c r="L55" s="2"/>
      <c r="M55" s="2"/>
      <c r="N55" s="50"/>
      <c r="O55" s="2"/>
      <c r="P55" s="2"/>
    </row>
    <row r="56" spans="1:16">
      <c r="C56" s="73" t="s">
        <v>57</v>
      </c>
      <c r="D56" s="73"/>
      <c r="E56" s="73"/>
      <c r="F56" s="29"/>
      <c r="G56" s="29"/>
      <c r="H56" s="29"/>
      <c r="I56" s="29"/>
      <c r="J56" s="2"/>
      <c r="K56" s="2"/>
      <c r="L56" s="2"/>
      <c r="M56" s="2"/>
      <c r="N56" s="57" t="str">
        <f>IF(K17&gt;0,(N42-N19)/(H18*K18+H17*K17),"--")</f>
        <v>--</v>
      </c>
      <c r="O56" s="2"/>
      <c r="P56" s="2"/>
    </row>
    <row r="57" spans="1:16">
      <c r="C57" s="73" t="s">
        <v>58</v>
      </c>
      <c r="D57" s="73"/>
      <c r="E57" s="73"/>
      <c r="F57" s="29"/>
      <c r="G57" s="29"/>
      <c r="H57" s="29"/>
      <c r="I57" s="2"/>
      <c r="J57" s="2"/>
      <c r="K57" s="2"/>
      <c r="L57" s="2"/>
      <c r="M57" s="2"/>
      <c r="N57" s="57" t="str">
        <f>IF(K18,(N52-N19)/(H18*K18+H17*K17),"--")</f>
        <v>--</v>
      </c>
      <c r="O57" s="2"/>
      <c r="P57" s="2"/>
    </row>
    <row r="58" spans="1:16">
      <c r="C58" s="2"/>
      <c r="D58" s="2"/>
      <c r="E58" s="2"/>
      <c r="F58" s="2"/>
      <c r="G58" s="2"/>
      <c r="H58" s="2"/>
      <c r="I58" s="2"/>
      <c r="J58" s="2"/>
      <c r="K58" s="2"/>
      <c r="L58" s="2"/>
      <c r="M58" s="2"/>
      <c r="N58" s="50"/>
      <c r="O58" s="2"/>
      <c r="P58" s="2"/>
    </row>
    <row r="59" spans="1:16">
      <c r="C59" s="2"/>
      <c r="D59" s="2"/>
      <c r="E59" s="2"/>
      <c r="F59" s="2"/>
      <c r="G59" s="2"/>
      <c r="H59" s="2"/>
      <c r="I59" s="2"/>
      <c r="J59" s="2"/>
      <c r="K59" s="2"/>
      <c r="L59" s="2"/>
      <c r="M59" s="2"/>
      <c r="N59" s="50"/>
      <c r="O59" s="2"/>
      <c r="P59" s="2"/>
    </row>
    <row r="60" spans="1:16" s="14" customFormat="1">
      <c r="A60" s="65"/>
      <c r="B60" s="10"/>
      <c r="C60" s="11" t="s">
        <v>70</v>
      </c>
      <c r="D60" s="11"/>
      <c r="E60" s="11"/>
      <c r="F60" s="12"/>
      <c r="G60" s="13"/>
      <c r="H60" s="13"/>
      <c r="I60" s="13"/>
      <c r="J60" s="13"/>
      <c r="N60" s="58"/>
    </row>
    <row r="61" spans="1:16" s="14" customFormat="1">
      <c r="A61" s="65"/>
      <c r="B61" s="10"/>
      <c r="C61" s="66" t="s">
        <v>68</v>
      </c>
      <c r="D61" s="66"/>
      <c r="E61" s="66"/>
      <c r="F61" s="15"/>
      <c r="H61" s="15"/>
      <c r="I61" s="15"/>
      <c r="J61" s="15"/>
      <c r="N61" s="58"/>
    </row>
    <row r="62" spans="1:16" s="14" customFormat="1">
      <c r="A62" s="65"/>
      <c r="B62" s="10"/>
      <c r="C62" s="16" t="s">
        <v>23</v>
      </c>
      <c r="D62" s="16"/>
      <c r="E62" s="16"/>
      <c r="H62" s="15"/>
      <c r="I62" s="15"/>
      <c r="J62" s="15"/>
      <c r="N62" s="58"/>
    </row>
    <row r="63" spans="1:16" s="2" customFormat="1">
      <c r="A63" s="65"/>
      <c r="B63" s="8"/>
      <c r="C63" s="69">
        <f ca="1">TODAY()</f>
        <v>42521</v>
      </c>
      <c r="D63" s="69"/>
      <c r="E63" s="69"/>
      <c r="F63" s="17"/>
      <c r="G63" s="17"/>
      <c r="H63" s="17"/>
      <c r="I63" s="18"/>
      <c r="J63" s="17"/>
      <c r="N63" s="50"/>
    </row>
    <row r="64" spans="1:16">
      <c r="B64" s="9"/>
    </row>
    <row r="65" spans="2:14">
      <c r="B65" s="9"/>
      <c r="C65" s="19" t="s">
        <v>24</v>
      </c>
      <c r="D65" s="19"/>
      <c r="E65" s="20"/>
      <c r="F65" s="20"/>
      <c r="G65" s="20"/>
      <c r="H65" s="20"/>
      <c r="I65" s="20"/>
      <c r="J65" s="20"/>
      <c r="K65" s="20"/>
      <c r="L65" s="20"/>
    </row>
    <row r="66" spans="2:14" ht="13.5" customHeight="1">
      <c r="B66" s="9"/>
      <c r="C66" s="75" t="s">
        <v>25</v>
      </c>
      <c r="D66" s="75"/>
      <c r="E66" s="75"/>
      <c r="F66" s="75"/>
      <c r="G66" s="75"/>
      <c r="H66" s="75"/>
      <c r="I66" s="75"/>
      <c r="J66" s="75"/>
      <c r="K66" s="75"/>
      <c r="L66" s="75"/>
      <c r="M66" s="75"/>
      <c r="N66" s="75"/>
    </row>
    <row r="67" spans="2:14">
      <c r="B67" s="9"/>
      <c r="C67" s="75"/>
      <c r="D67" s="75"/>
      <c r="E67" s="75"/>
      <c r="F67" s="75"/>
      <c r="G67" s="75"/>
      <c r="H67" s="75"/>
      <c r="I67" s="75"/>
      <c r="J67" s="75"/>
      <c r="K67" s="75"/>
      <c r="L67" s="75"/>
      <c r="M67" s="75"/>
      <c r="N67" s="75"/>
    </row>
    <row r="68" spans="2:14" ht="18" customHeight="1">
      <c r="B68" s="9"/>
      <c r="C68" s="74" t="s">
        <v>67</v>
      </c>
      <c r="D68" s="74"/>
      <c r="E68" s="74"/>
      <c r="F68" s="74"/>
      <c r="G68" s="74"/>
      <c r="H68" s="74"/>
      <c r="I68" s="74"/>
      <c r="J68" s="74"/>
      <c r="K68" s="74"/>
      <c r="L68" s="74"/>
      <c r="M68" s="74"/>
      <c r="N68" s="74"/>
    </row>
    <row r="69" spans="2:14">
      <c r="B69" s="9"/>
      <c r="C69" s="74"/>
      <c r="D69" s="74"/>
      <c r="E69" s="74"/>
      <c r="F69" s="74"/>
      <c r="G69" s="74"/>
      <c r="H69" s="74"/>
      <c r="I69" s="74"/>
      <c r="J69" s="74"/>
      <c r="K69" s="74"/>
      <c r="L69" s="74"/>
      <c r="M69" s="74"/>
      <c r="N69" s="74"/>
    </row>
    <row r="70" spans="2:14" ht="18" customHeight="1">
      <c r="B70" s="9"/>
      <c r="C70" s="74"/>
      <c r="D70" s="74"/>
      <c r="E70" s="74"/>
      <c r="F70" s="74"/>
      <c r="G70" s="74"/>
      <c r="H70" s="74"/>
      <c r="I70" s="74"/>
      <c r="J70" s="74"/>
      <c r="K70" s="74"/>
      <c r="L70" s="74"/>
      <c r="M70" s="74"/>
      <c r="N70" s="74"/>
    </row>
    <row r="71" spans="2:14">
      <c r="C71" t="s">
        <v>3</v>
      </c>
    </row>
  </sheetData>
  <sheetProtection sheet="1" objects="1" scenarios="1"/>
  <mergeCells count="12">
    <mergeCell ref="C57:E57"/>
    <mergeCell ref="C66:N67"/>
    <mergeCell ref="C68:N68"/>
    <mergeCell ref="C69:N69"/>
    <mergeCell ref="C70:N70"/>
    <mergeCell ref="C56:E56"/>
    <mergeCell ref="C2:I2"/>
    <mergeCell ref="C3:M3"/>
    <mergeCell ref="C5:F5"/>
    <mergeCell ref="C6:E6"/>
    <mergeCell ref="C8:F8"/>
    <mergeCell ref="I39:J39"/>
  </mergeCells>
  <hyperlinks>
    <hyperlink ref="C3:D3" r:id="rId1" display="Estimating the Field Capacity of Farm Machines"/>
    <hyperlink ref="C3" r:id="rId2" display="Learn in the Financial Information section"/>
    <hyperlink ref="C3:I3" r:id="rId3" display="For more information see the Livestock Cost of Production Information File."/>
    <hyperlink ref="C3:M3" r:id="rId4" display="For more information see the Livestock Enterprise Budgets Information File."/>
    <hyperlink ref="C61" r:id="rId5"/>
    <hyperlink ref="C2" r:id="rId6"/>
  </hyperlinks>
  <pageMargins left="0.7" right="0.7" top="0.75" bottom="0.75" header="0.3" footer="0.3"/>
  <pageSetup scale="78" orientation="portrait" r:id="rId7"/>
  <headerFooter alignWithMargins="0">
    <oddHeader>&amp;LIowa State University Extension and Outreach &amp;RAg Decision Maker File B1-21</oddHeader>
    <oddFooter>&amp;Lhttp://www.extension.iastate.edu/agdm/livestock/xls/b1-21beefcowcalfp15.xlsx</oddFooter>
  </headerFooter>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Example (calves sold)</vt:lpstr>
      <vt:lpstr>Example (calves fed)</vt:lpstr>
      <vt:lpstr>Blank</vt:lpstr>
      <vt:lpstr>Blank!Print_Area</vt:lpstr>
      <vt:lpstr>'Example (calves fed)'!Print_Area</vt:lpstr>
      <vt:lpstr>'Example (calves sold)'!Print_Area</vt:lpstr>
    </vt:vector>
  </TitlesOfParts>
  <Company>ISU Extension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ISU_AgDM</dc:creator>
  <cp:lastModifiedBy>Johanns, Ann M [ECONA]</cp:lastModifiedBy>
  <cp:lastPrinted>2015-04-30T16:32:58Z</cp:lastPrinted>
  <dcterms:created xsi:type="dcterms:W3CDTF">2001-03-23T22:57:52Z</dcterms:created>
  <dcterms:modified xsi:type="dcterms:W3CDTF">2016-05-31T17:20:35Z</dcterms:modified>
</cp:coreProperties>
</file>