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194" windowHeight="6770"/>
  </bookViews>
  <sheets>
    <sheet name="Hay Cost Calculator" sheetId="1" r:id="rId1"/>
    <sheet name="Guideline Tables 1 - 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E35" i="1"/>
  <c r="C35" i="1"/>
  <c r="G26" i="1" l="1"/>
  <c r="G27" i="1" s="1"/>
  <c r="E26" i="1"/>
  <c r="E27" i="1" s="1"/>
  <c r="C26" i="1"/>
  <c r="C27" i="1" s="1"/>
  <c r="F22" i="1"/>
  <c r="F23" i="1" s="1"/>
  <c r="D22" i="1"/>
  <c r="D23" i="1" s="1"/>
  <c r="E23" i="1" s="1"/>
  <c r="E24" i="1" s="1"/>
  <c r="E25" i="1" s="1"/>
  <c r="E28" i="1" l="1"/>
  <c r="E36" i="1" s="1"/>
  <c r="E22" i="1"/>
  <c r="G23" i="1"/>
  <c r="G24" i="1" s="1"/>
  <c r="G25" i="1" s="1"/>
  <c r="G28" i="1" s="1"/>
  <c r="G36" i="1" s="1"/>
  <c r="F24" i="1"/>
  <c r="F25" i="1" s="1"/>
  <c r="G22" i="1"/>
  <c r="D24" i="1"/>
  <c r="D25" i="1" s="1"/>
  <c r="B22" i="1"/>
  <c r="B23" i="1" s="1"/>
  <c r="B24" i="1" l="1"/>
  <c r="B25" i="1" s="1"/>
  <c r="C23" i="1"/>
  <c r="C24" i="1" s="1"/>
  <c r="C25" i="1" s="1"/>
  <c r="C28" i="1" s="1"/>
  <c r="C36" i="1" s="1"/>
  <c r="C22" i="1"/>
</calcChain>
</file>

<file path=xl/sharedStrings.xml><?xml version="1.0" encoding="utf-8"?>
<sst xmlns="http://schemas.openxmlformats.org/spreadsheetml/2006/main" count="152" uniqueCount="133">
  <si>
    <t>Bale height, inches</t>
  </si>
  <si>
    <t>Bale width, inches</t>
  </si>
  <si>
    <t>Bale density, lb/cu ft</t>
  </si>
  <si>
    <t>As-fed</t>
  </si>
  <si>
    <t>Dry matter</t>
  </si>
  <si>
    <t>Bale price, $/bale</t>
  </si>
  <si>
    <t>Storage loss, %</t>
  </si>
  <si>
    <t>Feeding loss, %</t>
  </si>
  <si>
    <t>Bale dry matter, % DM</t>
  </si>
  <si>
    <t>Bale value at harvest, $/ton</t>
  </si>
  <si>
    <t>Bale value after storage, $/ton</t>
  </si>
  <si>
    <t>Value of consumed hay, $/ton</t>
  </si>
  <si>
    <t>Scenario 2</t>
  </si>
  <si>
    <t>Scenario 3</t>
  </si>
  <si>
    <t>Cow weight, lb</t>
  </si>
  <si>
    <t>Weigth between weaning and calving, adjusted to BCS 5, where 1=emaciated, 5=moderate, 9=obese</t>
  </si>
  <si>
    <t>Cow DM intake, % of body wt.</t>
  </si>
  <si>
    <t>INPUTS (Yellow Cells ONLY)</t>
  </si>
  <si>
    <t>RESULTS (Black Cells - these contain formulas, do not overwrite)</t>
  </si>
  <si>
    <t>Hay Cost Calculator</t>
  </si>
  <si>
    <t>With Rack</t>
  </si>
  <si>
    <t>Without  Rack</t>
  </si>
  <si>
    <t>1 d supply</t>
  </si>
  <si>
    <t>7 d supply</t>
  </si>
  <si>
    <t xml:space="preserve">Small square </t>
  </si>
  <si>
    <t>----</t>
  </si>
  <si>
    <t>Large square or round</t>
  </si>
  <si>
    <t>Formed haystacks</t>
  </si>
  <si>
    <t>Small round fed in  place</t>
  </si>
  <si>
    <t>Storage Period</t>
  </si>
  <si>
    <t>Storage Method</t>
  </si>
  <si>
    <t>Up to 9 mo.</t>
  </si>
  <si>
    <t>12-18 mo.</t>
  </si>
  <si>
    <t>Exposed</t>
  </si>
  <si>
    <t xml:space="preserve">      Ground</t>
  </si>
  <si>
    <t>15-50</t>
  </si>
  <si>
    <t xml:space="preserve">      Elevated</t>
  </si>
  <si>
    <t>Covered</t>
  </si>
  <si>
    <t>Under roof</t>
  </si>
  <si>
    <t>Enclosed barn</t>
  </si>
  <si>
    <t>5-20</t>
  </si>
  <si>
    <t>3-15</t>
  </si>
  <si>
    <t>5-10</t>
  </si>
  <si>
    <t>10-15</t>
  </si>
  <si>
    <t>2-4</t>
  </si>
  <si>
    <t>2.5</t>
  </si>
  <si>
    <t>2-5</t>
  </si>
  <si>
    <t>3-10</t>
  </si>
  <si>
    <t>&lt;2</t>
  </si>
  <si>
    <t>Background Information for input cells</t>
  </si>
  <si>
    <t>Bale wt., Lb</t>
  </si>
  <si>
    <t>Estimated cow DM intake, lb/day</t>
  </si>
  <si>
    <t>Waste, %</t>
  </si>
  <si>
    <t>Cone</t>
  </si>
  <si>
    <t>Ring</t>
  </si>
  <si>
    <t>Trailer</t>
  </si>
  <si>
    <t>Cradle</t>
  </si>
  <si>
    <t>2 - 6%</t>
  </si>
  <si>
    <t>4 – 7%</t>
  </si>
  <si>
    <t>10 – 14%</t>
  </si>
  <si>
    <t>11 – 20%</t>
  </si>
  <si>
    <t>12-35</t>
  </si>
  <si>
    <t>Adapted from: Southern Forages (4th ed.) and Buskirk et al., 2003. J. Anim. Sci. 81:109-115</t>
  </si>
  <si>
    <t>Pole barn</t>
  </si>
  <si>
    <t>Twine</t>
  </si>
  <si>
    <t>Net Wrap</t>
  </si>
  <si>
    <t>% of Dry Weight</t>
  </si>
  <si>
    <t>2-5%</t>
  </si>
  <si>
    <t>Hoop structure</t>
  </si>
  <si>
    <t>Tarp</t>
  </si>
  <si>
    <t>5-10%</t>
  </si>
  <si>
    <t>5-8%</t>
  </si>
  <si>
    <t>Stack pad</t>
  </si>
  <si>
    <t xml:space="preserve">    Covered</t>
  </si>
  <si>
    <t xml:space="preserve">    Uncovered</t>
  </si>
  <si>
    <t>15-40%</t>
  </si>
  <si>
    <t>10-30%</t>
  </si>
  <si>
    <t>Plastic wrap</t>
  </si>
  <si>
    <t>Outside on ground</t>
  </si>
  <si>
    <t xml:space="preserve">    Well-drained</t>
  </si>
  <si>
    <t>20-40%</t>
  </si>
  <si>
    <t xml:space="preserve">    Poor drainage/shaded</t>
  </si>
  <si>
    <t>30-60%</t>
  </si>
  <si>
    <t>30-45%</t>
  </si>
  <si>
    <t>Typical range is $20-$50/bale (roll)</t>
  </si>
  <si>
    <t>NDF from forage analysis, % on DM basis</t>
  </si>
  <si>
    <t>Forage NDF value is inversely related to dry matter intake</t>
  </si>
  <si>
    <t>Very loose and spongy when pressed</t>
  </si>
  <si>
    <t>Bale description</t>
  </si>
  <si>
    <t>lb/cu ft</t>
  </si>
  <si>
    <t>Deforms only slightly when pressed or spiked</t>
  </si>
  <si>
    <t>Rigid, but deforms when pressed hard or spiked</t>
  </si>
  <si>
    <t>Very rigid and only deforms under tractor pressure</t>
  </si>
  <si>
    <t>Table 2. Storage Loss Guidelines</t>
  </si>
  <si>
    <t>Table 3. Typical Ranges in Storage Losses for Various Hay Storage Methods</t>
  </si>
  <si>
    <t>Table 4. Feeding Loss Guidelines</t>
  </si>
  <si>
    <t>Table 5. Losses from Different Large Bale Hay Feeder Types</t>
  </si>
  <si>
    <r>
      <t>9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</si>
  <si>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r>
      <t>12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</si>
  <si>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charcaterisitic of very dry grass hay</t>
    </r>
  </si>
  <si>
    <r>
      <rPr>
        <vertAlign val="super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>characteristic of very tight legume bales</t>
    </r>
  </si>
  <si>
    <t>Typical dry hay range 80-92%; high moisture hay range 40-60%</t>
  </si>
  <si>
    <t>See Table 1 (Estimating Bale Density)</t>
  </si>
  <si>
    <t>Table 1. Estimating Bale Density (&lt;9 to 12 lb/cu ft)</t>
  </si>
  <si>
    <t>See Tables 4 (Feeding Loss Guidelines) &amp; 5 (Losses from Different Large Bale Hay Feeder Types)</t>
  </si>
  <si>
    <t>See Tables 2 (Storage Loss Guidelines) &amp; 3 (Typical Ranges in Storage Losses for Various Hay Storage Methods)</t>
  </si>
  <si>
    <t>Scenario 1</t>
  </si>
  <si>
    <t xml:space="preserve">This spreadsheet was created for producers to estimate the cost of feeding large round bales of hay that are </t>
  </si>
  <si>
    <t xml:space="preserve">bought or sold on a per bale basis with various storage and feeding losses. Guideline tables 1-5 are provided </t>
  </si>
  <si>
    <t>Estimated daily cow hay cost, $</t>
  </si>
  <si>
    <t>Bale weight expressed on an as-fed and dry matter basis calculated based on bale size and bale density.</t>
  </si>
  <si>
    <t>Bale value at harvest without storage and feeding losses included</t>
  </si>
  <si>
    <t>Bale value after accounting for storage losses.</t>
  </si>
  <si>
    <t>Bale value after accounting for storage and feeding losses.</t>
  </si>
  <si>
    <t>Dry matter intake of hay as a percent of cow body weight calculated from the NDF value from a nutrient analysis.</t>
  </si>
  <si>
    <t>Estimated pounds of hay dry matter intake.</t>
  </si>
  <si>
    <t xml:space="preserve">   plus vitamin/mineral to meet cow requirements and therefore, total cost/day to feed a cow will be higher than this value.</t>
  </si>
  <si>
    <t>Estimated cost/day of hay disappearance from inventory. Some hays will need to be supplemented with energy and/or protein</t>
  </si>
  <si>
    <t>Large round bale diameter can be set in inches, typical range 48-72 inches</t>
  </si>
  <si>
    <t>Large round bale widths are typically 4 or 5 ft. wide (48 or 60 inches)</t>
  </si>
  <si>
    <t>Background Information for result cells</t>
  </si>
  <si>
    <t>Created by Dr. Ron Lemenager, Beef Extension Specialist, Purdue University (rpl@purdue.edu)</t>
  </si>
  <si>
    <t>Number of cows to be fed hay</t>
  </si>
  <si>
    <t>Cost comparison for feeding period</t>
  </si>
  <si>
    <t xml:space="preserve">under Tab 2 to assist producers in making storage and feeding loss determinations for their operation. </t>
  </si>
  <si>
    <t>Input cells are highlighted in yellow and results are presented in black highlighted cells.</t>
  </si>
  <si>
    <t>Optional: Cost comparison for a cow herd based on cow numbers and feeding period length</t>
  </si>
  <si>
    <t>Input , Cow number</t>
  </si>
  <si>
    <t>Days in hay feeding period</t>
  </si>
  <si>
    <t>Background Information for input and result cells</t>
  </si>
  <si>
    <t>Input, Days in feeding period</t>
  </si>
  <si>
    <t>Result: Feed cost/cow for period, $</t>
  </si>
  <si>
    <t>Result: Total feed cost for period,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</si>
</sst>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$&quot;#,##0.00;[Red]&quot;$&quot;#,##0.00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49" fontId="0" fillId="0" borderId="0" xfId="0" applyNumberFormat="1"/>
    <xf numFmtId="0" fontId="0" fillId="0" borderId="1" xfId="0" applyBorder="1" applyAlignment="1"/>
    <xf numFmtId="0" fontId="7" fillId="0" borderId="0" xfId="0" applyFont="1" applyAlignment="1">
      <alignment horizontal="left" vertical="center" readingOrder="1"/>
    </xf>
    <xf numFmtId="0" fontId="5" fillId="0" borderId="0" xfId="0" applyFont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Alignment="1"/>
    <xf numFmtId="0" fontId="2" fillId="0" borderId="1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2" borderId="2" xfId="0" applyFont="1" applyFill="1" applyBorder="1"/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0" borderId="6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5" xfId="0" applyFont="1" applyFill="1" applyBorder="1" applyAlignment="1">
      <alignment horizontal="center"/>
    </xf>
    <xf numFmtId="165" fontId="12" fillId="2" borderId="4" xfId="0" applyNumberFormat="1" applyFont="1" applyFill="1" applyBorder="1" applyAlignment="1">
      <alignment horizontal="center"/>
    </xf>
    <xf numFmtId="165" fontId="10" fillId="5" borderId="5" xfId="0" applyNumberFormat="1" applyFont="1" applyFill="1" applyBorder="1"/>
    <xf numFmtId="165" fontId="10" fillId="5" borderId="5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1" fillId="0" borderId="0" xfId="0" applyFont="1" applyFill="1"/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3" xfId="0" applyFont="1" applyFill="1" applyBorder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Fill="1" applyBorder="1"/>
    <xf numFmtId="0" fontId="10" fillId="0" borderId="0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0" xfId="0" applyFont="1" applyFill="1"/>
    <xf numFmtId="0" fontId="12" fillId="7" borderId="0" xfId="0" applyFont="1" applyFill="1"/>
    <xf numFmtId="0" fontId="17" fillId="7" borderId="0" xfId="0" applyFont="1" applyFill="1"/>
    <xf numFmtId="0" fontId="12" fillId="7" borderId="0" xfId="0" applyFont="1" applyFill="1" applyAlignment="1">
      <alignment horizontal="center"/>
    </xf>
    <xf numFmtId="0" fontId="6" fillId="8" borderId="1" xfId="0" applyFont="1" applyFill="1" applyBorder="1" applyAlignment="1">
      <alignment horizontal="left"/>
    </xf>
    <xf numFmtId="0" fontId="9" fillId="8" borderId="1" xfId="0" applyFont="1" applyFill="1" applyBorder="1"/>
    <xf numFmtId="0" fontId="10" fillId="5" borderId="1" xfId="0" applyFont="1" applyFill="1" applyBorder="1"/>
    <xf numFmtId="166" fontId="6" fillId="3" borderId="1" xfId="0" applyNumberFormat="1" applyFont="1" applyFill="1" applyBorder="1"/>
    <xf numFmtId="0" fontId="11" fillId="5" borderId="12" xfId="0" applyFont="1" applyFill="1" applyBorder="1"/>
    <xf numFmtId="0" fontId="11" fillId="5" borderId="13" xfId="0" applyFont="1" applyFill="1" applyBorder="1"/>
    <xf numFmtId="0" fontId="11" fillId="5" borderId="0" xfId="0" applyFont="1" applyFill="1" applyBorder="1"/>
    <xf numFmtId="166" fontId="6" fillId="3" borderId="0" xfId="0" applyNumberFormat="1" applyFont="1" applyFill="1" applyBorder="1"/>
    <xf numFmtId="0" fontId="11" fillId="5" borderId="1" xfId="0" applyFont="1" applyFill="1" applyBorder="1"/>
    <xf numFmtId="0" fontId="6" fillId="5" borderId="0" xfId="0" applyFont="1" applyFill="1" applyBorder="1"/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7" fontId="6" fillId="3" borderId="4" xfId="1" applyNumberFormat="1" applyFont="1" applyFill="1" applyBorder="1" applyAlignment="1">
      <alignment horizontal="left" indent="1"/>
    </xf>
    <xf numFmtId="7" fontId="6" fillId="3" borderId="5" xfId="1" applyNumberFormat="1" applyFont="1" applyFill="1" applyBorder="1" applyAlignment="1">
      <alignment horizontal="left" indent="1"/>
    </xf>
    <xf numFmtId="7" fontId="6" fillId="3" borderId="7" xfId="1" applyNumberFormat="1" applyFont="1" applyFill="1" applyBorder="1" applyAlignment="1">
      <alignment horizontal="left" indent="1"/>
    </xf>
    <xf numFmtId="7" fontId="6" fillId="3" borderId="6" xfId="1" applyNumberFormat="1" applyFont="1" applyFill="1" applyBorder="1" applyAlignment="1">
      <alignment horizontal="left" indent="1"/>
    </xf>
    <xf numFmtId="0" fontId="9" fillId="5" borderId="4" xfId="0" applyFont="1" applyFill="1" applyBorder="1"/>
    <xf numFmtId="164" fontId="6" fillId="3" borderId="5" xfId="0" applyNumberFormat="1" applyFont="1" applyFill="1" applyBorder="1" applyAlignment="1">
      <alignment horizontal="center"/>
    </xf>
    <xf numFmtId="1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65" fontId="6" fillId="3" borderId="7" xfId="1" applyNumberFormat="1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18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topLeftCell="A29" zoomScale="80" zoomScaleNormal="80" workbookViewId="0">
      <selection activeCell="B30" sqref="B30"/>
    </sheetView>
  </sheetViews>
  <sheetFormatPr defaultRowHeight="14" x14ac:dyDescent="0.3"/>
  <cols>
    <col min="1" max="1" width="52.09765625" customWidth="1"/>
    <col min="2" max="3" width="14" customWidth="1"/>
    <col min="4" max="4" width="14.09765625" style="9" customWidth="1"/>
    <col min="5" max="5" width="14" style="9" customWidth="1"/>
    <col min="6" max="7" width="14.09765625" style="9" customWidth="1"/>
    <col min="8" max="10" width="9.69921875" customWidth="1"/>
    <col min="11" max="11" width="11.796875" customWidth="1"/>
  </cols>
  <sheetData>
    <row r="1" spans="1:20" ht="28.5" x14ac:dyDescent="0.6">
      <c r="A1" s="103" t="s">
        <v>19</v>
      </c>
      <c r="B1" s="103"/>
      <c r="C1" s="103"/>
      <c r="D1" s="103"/>
      <c r="E1" s="103"/>
      <c r="F1" s="103"/>
      <c r="G1" s="103"/>
    </row>
    <row r="2" spans="1:20" ht="20.95" x14ac:dyDescent="0.45">
      <c r="A2" s="104" t="s">
        <v>121</v>
      </c>
      <c r="B2" s="104"/>
      <c r="C2" s="104"/>
      <c r="D2" s="104"/>
      <c r="E2" s="104"/>
      <c r="F2" s="104"/>
      <c r="G2" s="104"/>
    </row>
    <row r="3" spans="1:20" ht="20.95" x14ac:dyDescent="0.45">
      <c r="A3" s="73" t="s">
        <v>107</v>
      </c>
      <c r="B3" s="74"/>
      <c r="C3" s="74"/>
      <c r="D3" s="75"/>
      <c r="E3" s="75"/>
      <c r="F3" s="75"/>
      <c r="G3" s="75"/>
    </row>
    <row r="4" spans="1:20" ht="20.95" x14ac:dyDescent="0.45">
      <c r="A4" s="73" t="s">
        <v>108</v>
      </c>
      <c r="B4" s="74"/>
      <c r="C4" s="74"/>
      <c r="D4" s="75"/>
      <c r="E4" s="75"/>
      <c r="F4" s="75"/>
      <c r="G4" s="75"/>
    </row>
    <row r="5" spans="1:20" ht="20.95" x14ac:dyDescent="0.45">
      <c r="A5" s="73" t="s">
        <v>124</v>
      </c>
      <c r="B5" s="74"/>
      <c r="C5" s="74"/>
      <c r="D5" s="75"/>
      <c r="E5" s="75"/>
      <c r="F5" s="75"/>
      <c r="G5" s="75"/>
    </row>
    <row r="6" spans="1:20" ht="21.5" thickBot="1" x14ac:dyDescent="0.5">
      <c r="A6" s="73" t="s">
        <v>125</v>
      </c>
      <c r="B6" s="74"/>
      <c r="C6" s="74"/>
      <c r="D6" s="75"/>
      <c r="E6" s="75"/>
      <c r="F6" s="75"/>
      <c r="G6" s="75"/>
    </row>
    <row r="7" spans="1:20" s="11" customFormat="1" ht="21.5" thickBot="1" x14ac:dyDescent="0.5">
      <c r="A7" s="32" t="s">
        <v>17</v>
      </c>
      <c r="B7" s="33"/>
      <c r="C7" s="33"/>
      <c r="D7" s="34"/>
      <c r="E7" s="34"/>
      <c r="F7" s="34"/>
      <c r="G7" s="35"/>
    </row>
    <row r="8" spans="1:20" ht="21.5" thickBot="1" x14ac:dyDescent="0.5">
      <c r="A8" s="36"/>
      <c r="B8" s="37" t="s">
        <v>106</v>
      </c>
      <c r="C8" s="38"/>
      <c r="D8" s="39" t="s">
        <v>12</v>
      </c>
      <c r="E8" s="40"/>
      <c r="F8" s="39" t="s">
        <v>13</v>
      </c>
      <c r="G8" s="62"/>
      <c r="H8" s="63" t="s">
        <v>49</v>
      </c>
      <c r="I8" s="63"/>
      <c r="J8" s="63"/>
      <c r="K8" s="63"/>
      <c r="L8" s="61"/>
      <c r="M8" s="61"/>
      <c r="N8" s="61"/>
      <c r="O8" s="61"/>
      <c r="P8" s="61"/>
      <c r="Q8" s="64"/>
      <c r="R8" s="64"/>
      <c r="S8" s="64"/>
      <c r="T8" s="64"/>
    </row>
    <row r="9" spans="1:20" ht="20.95" x14ac:dyDescent="0.45">
      <c r="A9" s="72" t="s">
        <v>0</v>
      </c>
      <c r="B9" s="41">
        <v>60</v>
      </c>
      <c r="C9" s="42"/>
      <c r="D9" s="41">
        <v>60</v>
      </c>
      <c r="E9" s="43"/>
      <c r="F9" s="41">
        <v>72</v>
      </c>
      <c r="G9" s="43"/>
      <c r="H9" s="100" t="s">
        <v>118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</row>
    <row r="10" spans="1:20" ht="20.95" x14ac:dyDescent="0.45">
      <c r="A10" s="72" t="s">
        <v>1</v>
      </c>
      <c r="B10" s="41">
        <v>48</v>
      </c>
      <c r="C10" s="42"/>
      <c r="D10" s="41">
        <v>60</v>
      </c>
      <c r="E10" s="43"/>
      <c r="F10" s="41">
        <v>60</v>
      </c>
      <c r="G10" s="43"/>
      <c r="H10" s="100" t="s">
        <v>119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</row>
    <row r="11" spans="1:20" ht="20.95" x14ac:dyDescent="0.45">
      <c r="A11" s="72" t="s">
        <v>2</v>
      </c>
      <c r="B11" s="41">
        <v>10.5</v>
      </c>
      <c r="C11" s="42"/>
      <c r="D11" s="41">
        <v>10.5</v>
      </c>
      <c r="E11" s="43"/>
      <c r="F11" s="41">
        <v>10.5</v>
      </c>
      <c r="G11" s="43"/>
      <c r="H11" s="100" t="s">
        <v>102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1:20" ht="20.95" x14ac:dyDescent="0.45">
      <c r="A12" s="72" t="s">
        <v>8</v>
      </c>
      <c r="B12" s="41">
        <v>85</v>
      </c>
      <c r="C12" s="42"/>
      <c r="D12" s="41">
        <v>85</v>
      </c>
      <c r="E12" s="43"/>
      <c r="F12" s="41">
        <v>85</v>
      </c>
      <c r="G12" s="43"/>
      <c r="H12" s="100" t="s">
        <v>101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</row>
    <row r="13" spans="1:20" ht="20.95" x14ac:dyDescent="0.45">
      <c r="A13" s="72" t="s">
        <v>5</v>
      </c>
      <c r="B13" s="44">
        <v>30</v>
      </c>
      <c r="C13" s="45"/>
      <c r="D13" s="44">
        <v>30</v>
      </c>
      <c r="E13" s="46"/>
      <c r="F13" s="44">
        <v>30</v>
      </c>
      <c r="G13" s="46"/>
      <c r="H13" s="100" t="s">
        <v>84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</row>
    <row r="14" spans="1:20" ht="20.95" x14ac:dyDescent="0.45">
      <c r="A14" s="72" t="s">
        <v>6</v>
      </c>
      <c r="B14" s="41">
        <v>5</v>
      </c>
      <c r="C14" s="42"/>
      <c r="D14" s="41">
        <v>5</v>
      </c>
      <c r="E14" s="43"/>
      <c r="F14" s="41">
        <v>5</v>
      </c>
      <c r="G14" s="43"/>
      <c r="H14" s="100" t="s">
        <v>105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20.95" x14ac:dyDescent="0.45">
      <c r="A15" s="72" t="s">
        <v>7</v>
      </c>
      <c r="B15" s="41">
        <v>10</v>
      </c>
      <c r="C15" s="42"/>
      <c r="D15" s="41">
        <v>10</v>
      </c>
      <c r="E15" s="43"/>
      <c r="F15" s="41">
        <v>10</v>
      </c>
      <c r="G15" s="43"/>
      <c r="H15" s="100" t="s">
        <v>104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</row>
    <row r="16" spans="1:20" ht="20.95" x14ac:dyDescent="0.45">
      <c r="A16" s="72" t="s">
        <v>14</v>
      </c>
      <c r="B16" s="47">
        <v>1300</v>
      </c>
      <c r="C16" s="43"/>
      <c r="D16" s="47">
        <v>1300</v>
      </c>
      <c r="E16" s="48"/>
      <c r="F16" s="47">
        <v>1300</v>
      </c>
      <c r="G16" s="43"/>
      <c r="H16" s="100" t="s">
        <v>15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0" ht="20.95" x14ac:dyDescent="0.45">
      <c r="A17" s="72" t="s">
        <v>85</v>
      </c>
      <c r="B17" s="47">
        <v>60</v>
      </c>
      <c r="C17" s="43"/>
      <c r="D17" s="47">
        <v>60</v>
      </c>
      <c r="E17" s="48"/>
      <c r="F17" s="47">
        <v>60</v>
      </c>
      <c r="G17" s="43"/>
      <c r="H17" s="100" t="s">
        <v>86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0" ht="20.95" x14ac:dyDescent="0.45">
      <c r="A18" s="49"/>
      <c r="B18" s="50"/>
      <c r="C18" s="51"/>
      <c r="D18" s="50"/>
      <c r="E18" s="52"/>
      <c r="F18" s="50"/>
      <c r="G18" s="51"/>
    </row>
    <row r="19" spans="1:20" ht="21.5" thickBot="1" x14ac:dyDescent="0.5">
      <c r="A19" s="49"/>
      <c r="B19" s="50"/>
      <c r="C19" s="51"/>
      <c r="D19" s="50"/>
      <c r="E19" s="52"/>
      <c r="F19" s="50"/>
      <c r="G19" s="51"/>
    </row>
    <row r="20" spans="1:20" s="11" customFormat="1" ht="21.5" thickBot="1" x14ac:dyDescent="0.5">
      <c r="A20" s="53" t="s">
        <v>18</v>
      </c>
      <c r="B20" s="53"/>
      <c r="C20" s="54"/>
      <c r="D20" s="55"/>
      <c r="E20" s="56"/>
      <c r="F20" s="55"/>
      <c r="G20" s="56"/>
    </row>
    <row r="21" spans="1:20" ht="21.5" thickBot="1" x14ac:dyDescent="0.5">
      <c r="A21" s="36"/>
      <c r="B21" s="39" t="s">
        <v>3</v>
      </c>
      <c r="C21" s="40" t="s">
        <v>4</v>
      </c>
      <c r="D21" s="39" t="s">
        <v>3</v>
      </c>
      <c r="E21" s="40" t="s">
        <v>4</v>
      </c>
      <c r="F21" s="39" t="s">
        <v>3</v>
      </c>
      <c r="G21" s="40" t="s">
        <v>4</v>
      </c>
      <c r="H21" s="63" t="s">
        <v>120</v>
      </c>
      <c r="I21" s="63"/>
      <c r="J21" s="63"/>
      <c r="K21" s="63"/>
      <c r="L21" s="61"/>
      <c r="M21" s="61"/>
      <c r="N21" s="61"/>
      <c r="O21" s="61"/>
      <c r="P21" s="61"/>
      <c r="Q21" s="64"/>
      <c r="R21" s="64"/>
      <c r="S21" s="64"/>
      <c r="T21" s="64"/>
    </row>
    <row r="22" spans="1:20" ht="20.95" x14ac:dyDescent="0.45">
      <c r="A22" s="70" t="s">
        <v>50</v>
      </c>
      <c r="B22" s="86">
        <f>(3.142*B9/2*B9/2*B10*B11)/1728</f>
        <v>824.77499999999998</v>
      </c>
      <c r="C22" s="87">
        <f>(B22*B12)/100</f>
        <v>701.05875000000003</v>
      </c>
      <c r="D22" s="86">
        <f>(3.142*D9/2*D9/2*D10*D11)/1728</f>
        <v>1030.9687499999998</v>
      </c>
      <c r="E22" s="87">
        <f>(D22*D12)/100</f>
        <v>876.32343749999984</v>
      </c>
      <c r="F22" s="86">
        <f>(3.142*F9/2*F9/2*F10*F11)/1728</f>
        <v>1484.5949999999998</v>
      </c>
      <c r="G22" s="87">
        <f>(F22*F12)/100</f>
        <v>1261.9057499999999</v>
      </c>
      <c r="H22" s="107" t="s">
        <v>110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0" ht="20.95" x14ac:dyDescent="0.45">
      <c r="A23" s="70" t="s">
        <v>9</v>
      </c>
      <c r="B23" s="88">
        <f>(B13)/(B22/2000)</f>
        <v>72.747112848958807</v>
      </c>
      <c r="C23" s="89">
        <f>(B23)/(B12/100)</f>
        <v>85.584838645833898</v>
      </c>
      <c r="D23" s="88">
        <f>(D13)/(D22/2000)</f>
        <v>58.197690279167055</v>
      </c>
      <c r="E23" s="89">
        <f>(D23)/(D12/100)</f>
        <v>68.467870916667124</v>
      </c>
      <c r="F23" s="88">
        <f>(F13)/(F22/2000)</f>
        <v>40.415062693866005</v>
      </c>
      <c r="G23" s="89">
        <f>(F23)/(F12/100)</f>
        <v>47.547132581018829</v>
      </c>
      <c r="H23" s="107" t="s">
        <v>111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</row>
    <row r="24" spans="1:20" ht="20.95" x14ac:dyDescent="0.45">
      <c r="A24" s="70" t="s">
        <v>10</v>
      </c>
      <c r="B24" s="88">
        <f>(B23)/(1-B14/100)</f>
        <v>76.575908262061901</v>
      </c>
      <c r="C24" s="89">
        <f>(C23)/(1-B14/100)</f>
        <v>90.089303837719896</v>
      </c>
      <c r="D24" s="88">
        <f>(D23)/(1-D14/100)</f>
        <v>61.260726609649538</v>
      </c>
      <c r="E24" s="89">
        <f>(E23)/(1-D14/100)</f>
        <v>72.071443070175917</v>
      </c>
      <c r="F24" s="88">
        <f>(F23)/(1-F14/100)</f>
        <v>42.54217125670106</v>
      </c>
      <c r="G24" s="89">
        <f>(G23)/(1-F14/100)</f>
        <v>50.049613243177717</v>
      </c>
      <c r="H24" s="107" t="s">
        <v>112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spans="1:20" ht="21.5" thickBot="1" x14ac:dyDescent="0.5">
      <c r="A25" s="70" t="s">
        <v>11</v>
      </c>
      <c r="B25" s="88">
        <f>(B24)/(1-B15/100)</f>
        <v>85.084342513402106</v>
      </c>
      <c r="C25" s="89">
        <f>(C24)/(1-B15/100)</f>
        <v>100.09922648635543</v>
      </c>
      <c r="D25" s="88">
        <f>(D24)/(1-D15/100)</f>
        <v>68.06747401072171</v>
      </c>
      <c r="E25" s="90">
        <f>(E24)/(1-D15/100)</f>
        <v>80.079381189084344</v>
      </c>
      <c r="F25" s="91">
        <f>(F24)/(1-F15/100)</f>
        <v>47.269079174112285</v>
      </c>
      <c r="G25" s="90">
        <f>(G24)/(1-F15/100)</f>
        <v>55.610681381308574</v>
      </c>
      <c r="H25" s="107" t="s">
        <v>113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1:20" ht="20.95" x14ac:dyDescent="0.45">
      <c r="A26" s="70" t="s">
        <v>16</v>
      </c>
      <c r="B26" s="92"/>
      <c r="C26" s="93">
        <f>(120/B17)</f>
        <v>2</v>
      </c>
      <c r="D26" s="94"/>
      <c r="E26" s="93">
        <f>(120/D17)</f>
        <v>2</v>
      </c>
      <c r="F26" s="94"/>
      <c r="G26" s="93">
        <f>(120/F17)</f>
        <v>2</v>
      </c>
      <c r="H26" s="107" t="s">
        <v>114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1:20" s="2" customFormat="1" ht="20.95" x14ac:dyDescent="0.45">
      <c r="A27" s="70" t="s">
        <v>51</v>
      </c>
      <c r="B27" s="92"/>
      <c r="C27" s="93">
        <f>(B16*C26)/100</f>
        <v>26</v>
      </c>
      <c r="D27" s="95"/>
      <c r="E27" s="93">
        <f>(D16*E26)/100</f>
        <v>26</v>
      </c>
      <c r="F27" s="95"/>
      <c r="G27" s="93">
        <f>(F16*G26)/100</f>
        <v>26</v>
      </c>
      <c r="H27" s="107" t="s">
        <v>115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s="2" customFormat="1" ht="21.5" thickBot="1" x14ac:dyDescent="0.5">
      <c r="A28" s="71" t="s">
        <v>109</v>
      </c>
      <c r="B28" s="96"/>
      <c r="C28" s="97">
        <f>(C25/2000)*C27</f>
        <v>1.3012899443226205</v>
      </c>
      <c r="D28" s="98"/>
      <c r="E28" s="97">
        <f>(E25/2000)*E27</f>
        <v>1.0410319554580965</v>
      </c>
      <c r="F28" s="98"/>
      <c r="G28" s="97">
        <f>(G25/2000)*G27</f>
        <v>0.72293885795701152</v>
      </c>
      <c r="H28" s="105" t="s">
        <v>117</v>
      </c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s="65" customFormat="1" ht="20.95" x14ac:dyDescent="0.45">
      <c r="H29" s="99" t="s">
        <v>116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</row>
    <row r="30" spans="1:20" s="65" customFormat="1" ht="20.95" x14ac:dyDescent="0.45"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65" customFormat="1" ht="20.95" x14ac:dyDescent="0.45"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65" customFormat="1" ht="21.5" thickBot="1" x14ac:dyDescent="0.5">
      <c r="A32" s="76" t="s">
        <v>126</v>
      </c>
      <c r="B32" s="77"/>
      <c r="C32" s="77"/>
      <c r="D32" s="77"/>
      <c r="E32" s="77"/>
      <c r="F32" s="77"/>
      <c r="G32" s="77"/>
      <c r="H32" s="63" t="s">
        <v>129</v>
      </c>
      <c r="I32" s="63"/>
      <c r="J32" s="63"/>
      <c r="K32" s="63"/>
      <c r="L32" s="61"/>
      <c r="M32" s="61"/>
      <c r="N32" s="61"/>
      <c r="O32" s="61"/>
      <c r="P32" s="61"/>
      <c r="Q32" s="64"/>
      <c r="R32" s="64"/>
      <c r="S32" s="64"/>
      <c r="T32" s="64"/>
    </row>
    <row r="33" spans="1:21" s="65" customFormat="1" ht="20.95" x14ac:dyDescent="0.45">
      <c r="A33" s="69" t="s">
        <v>127</v>
      </c>
      <c r="B33" s="80"/>
      <c r="C33" s="68">
        <v>30</v>
      </c>
      <c r="D33" s="69"/>
      <c r="E33" s="68">
        <v>30</v>
      </c>
      <c r="F33" s="69"/>
      <c r="G33" s="68">
        <v>30</v>
      </c>
      <c r="H33" s="99" t="s">
        <v>122</v>
      </c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</row>
    <row r="34" spans="1:21" s="65" customFormat="1" ht="20.95" x14ac:dyDescent="0.45">
      <c r="A34" s="69" t="s">
        <v>130</v>
      </c>
      <c r="B34" s="81"/>
      <c r="C34" s="68">
        <v>150</v>
      </c>
      <c r="D34" s="69"/>
      <c r="E34" s="68">
        <v>150</v>
      </c>
      <c r="F34" s="69"/>
      <c r="G34" s="68">
        <v>150</v>
      </c>
      <c r="H34" s="99" t="s">
        <v>128</v>
      </c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</row>
    <row r="35" spans="1:21" s="65" customFormat="1" ht="20.95" x14ac:dyDescent="0.45">
      <c r="A35" s="69" t="s">
        <v>131</v>
      </c>
      <c r="B35" s="82"/>
      <c r="C35" s="83">
        <f>(C28*C34)</f>
        <v>195.19349164839306</v>
      </c>
      <c r="D35" s="85"/>
      <c r="E35" s="83">
        <f>(E28*E34)</f>
        <v>156.15479331871447</v>
      </c>
      <c r="F35" s="85"/>
      <c r="G35" s="83">
        <f>(G28*G34)</f>
        <v>108.44082869355172</v>
      </c>
      <c r="H35" s="99" t="s">
        <v>123</v>
      </c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</row>
    <row r="36" spans="1:21" s="65" customFormat="1" ht="21.5" thickBot="1" x14ac:dyDescent="0.5">
      <c r="A36" s="78" t="s">
        <v>132</v>
      </c>
      <c r="B36" s="84"/>
      <c r="C36" s="79">
        <f>(C28*C33*C34)</f>
        <v>5855.8047494517923</v>
      </c>
      <c r="D36" s="78"/>
      <c r="E36" s="79">
        <f>(E28*E33*E34)</f>
        <v>4684.6437995614342</v>
      </c>
      <c r="F36" s="78"/>
      <c r="G36" s="79">
        <f>(G28*G33*G34)</f>
        <v>3253.224860806552</v>
      </c>
      <c r="H36" s="99" t="s">
        <v>123</v>
      </c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</row>
    <row r="37" spans="1:21" s="2" customFormat="1" x14ac:dyDescent="0.3">
      <c r="H37" s="3"/>
      <c r="I37" s="3"/>
      <c r="J37" s="3"/>
    </row>
    <row r="38" spans="1:21" s="2" customFormat="1" x14ac:dyDescent="0.3">
      <c r="H38" s="3"/>
      <c r="I38" s="3"/>
      <c r="J38" s="3"/>
    </row>
    <row r="39" spans="1:21" s="2" customFormat="1" x14ac:dyDescent="0.3">
      <c r="H39" s="5"/>
      <c r="I39" s="6"/>
      <c r="J39" s="7"/>
    </row>
    <row r="40" spans="1:21" s="2" customFormat="1" x14ac:dyDescent="0.3">
      <c r="A40" s="4"/>
      <c r="B40" s="4"/>
      <c r="C40" s="4"/>
      <c r="D40" s="3"/>
      <c r="E40" s="3"/>
      <c r="F40" s="10"/>
      <c r="G40" s="67"/>
      <c r="H40" s="4"/>
      <c r="I40" s="6"/>
      <c r="J40" s="7"/>
    </row>
    <row r="41" spans="1:21" s="2" customFormat="1" x14ac:dyDescent="0.3">
      <c r="A41" s="4"/>
      <c r="B41" s="4"/>
      <c r="C41" s="4"/>
      <c r="D41" s="3"/>
      <c r="E41" s="3"/>
      <c r="F41" s="10"/>
      <c r="G41" s="10"/>
      <c r="H41" s="4"/>
      <c r="I41" s="6"/>
      <c r="J41" s="7"/>
      <c r="L41" s="8"/>
    </row>
    <row r="42" spans="1:21" s="2" customFormat="1" x14ac:dyDescent="0.3">
      <c r="A42" s="4"/>
      <c r="B42" s="4"/>
      <c r="C42" s="4"/>
      <c r="D42" s="3"/>
      <c r="E42" s="3"/>
      <c r="F42" s="10"/>
      <c r="G42" s="10"/>
      <c r="H42" s="4"/>
      <c r="I42" s="6"/>
      <c r="J42" s="7"/>
    </row>
    <row r="43" spans="1:21" s="2" customFormat="1" x14ac:dyDescent="0.3">
      <c r="A43" s="4"/>
      <c r="B43" s="4"/>
      <c r="C43" s="4"/>
      <c r="D43" s="3"/>
      <c r="E43" s="3"/>
      <c r="F43" s="3"/>
      <c r="G43" s="3"/>
      <c r="H43" s="4"/>
      <c r="I43" s="4"/>
    </row>
    <row r="44" spans="1:21" s="2" customFormat="1" x14ac:dyDescent="0.3">
      <c r="A44" s="102"/>
      <c r="B44" s="102"/>
      <c r="C44" s="102"/>
      <c r="D44" s="102"/>
      <c r="E44" s="102"/>
      <c r="F44" s="102"/>
      <c r="G44" s="102"/>
      <c r="H44" s="102"/>
      <c r="I44" s="102"/>
      <c r="J44" s="102"/>
    </row>
    <row r="45" spans="1:21" s="2" customFormat="1" x14ac:dyDescent="0.3">
      <c r="A45" s="4"/>
      <c r="B45" s="4"/>
      <c r="C45" s="4"/>
      <c r="D45" s="3"/>
      <c r="E45" s="3"/>
      <c r="F45" s="10"/>
      <c r="G45" s="10"/>
      <c r="H45" s="4"/>
      <c r="I45" s="6"/>
      <c r="J45" s="7"/>
    </row>
    <row r="46" spans="1:21" s="2" customFormat="1" x14ac:dyDescent="0.3">
      <c r="A46" s="4"/>
      <c r="B46" s="4"/>
      <c r="C46" s="4"/>
      <c r="D46" s="3"/>
      <c r="E46" s="3"/>
      <c r="F46" s="10"/>
      <c r="G46" s="10"/>
      <c r="H46" s="4"/>
      <c r="I46" s="6"/>
      <c r="J46" s="7"/>
    </row>
    <row r="47" spans="1:21" s="2" customFormat="1" x14ac:dyDescent="0.3">
      <c r="A47" s="4"/>
      <c r="B47" s="4"/>
      <c r="C47" s="4"/>
      <c r="D47" s="3"/>
      <c r="E47" s="3"/>
      <c r="F47" s="10"/>
      <c r="G47" s="10"/>
      <c r="H47" s="4"/>
      <c r="I47" s="6"/>
      <c r="J47" s="7"/>
    </row>
    <row r="48" spans="1:21" s="2" customFormat="1" x14ac:dyDescent="0.3">
      <c r="A48" s="4"/>
      <c r="B48" s="4"/>
      <c r="C48" s="4"/>
      <c r="D48" s="3"/>
      <c r="E48" s="3"/>
      <c r="F48" s="10"/>
      <c r="G48" s="10"/>
      <c r="H48" s="4"/>
      <c r="I48" s="6"/>
      <c r="J48" s="7"/>
    </row>
    <row r="49" spans="1:10" s="2" customFormat="1" x14ac:dyDescent="0.3">
      <c r="A49" s="4"/>
      <c r="B49" s="4"/>
      <c r="C49" s="4"/>
      <c r="D49" s="3"/>
      <c r="E49" s="3"/>
      <c r="F49" s="3"/>
      <c r="G49" s="3"/>
      <c r="H49" s="4"/>
      <c r="I49" s="4"/>
    </row>
    <row r="50" spans="1:10" s="2" customFormat="1" x14ac:dyDescent="0.3">
      <c r="A50" s="102"/>
      <c r="B50" s="102"/>
      <c r="C50" s="102"/>
      <c r="D50" s="102"/>
      <c r="E50" s="102"/>
      <c r="F50" s="102"/>
      <c r="G50" s="102"/>
      <c r="H50" s="102"/>
      <c r="I50" s="102"/>
      <c r="J50" s="102"/>
    </row>
    <row r="51" spans="1:10" s="2" customFormat="1" x14ac:dyDescent="0.3">
      <c r="A51" s="4"/>
      <c r="B51" s="4"/>
      <c r="C51" s="4"/>
      <c r="D51" s="3"/>
      <c r="E51" s="3"/>
      <c r="F51" s="10"/>
      <c r="G51" s="10"/>
      <c r="H51" s="4"/>
      <c r="I51" s="6"/>
      <c r="J51" s="7"/>
    </row>
    <row r="52" spans="1:10" s="2" customFormat="1" x14ac:dyDescent="0.3">
      <c r="A52" s="4"/>
      <c r="B52" s="4"/>
      <c r="C52" s="4"/>
      <c r="D52" s="3"/>
      <c r="E52" s="3"/>
      <c r="F52" s="10"/>
      <c r="G52" s="10"/>
      <c r="H52" s="4"/>
      <c r="I52" s="6"/>
      <c r="J52" s="7"/>
    </row>
    <row r="53" spans="1:10" s="2" customFormat="1" x14ac:dyDescent="0.3">
      <c r="A53" s="4"/>
      <c r="B53" s="4"/>
      <c r="C53" s="4"/>
      <c r="D53" s="3"/>
      <c r="E53" s="3"/>
      <c r="F53" s="10"/>
      <c r="G53" s="10"/>
      <c r="H53" s="4"/>
      <c r="I53" s="6"/>
      <c r="J53" s="7"/>
    </row>
    <row r="54" spans="1:10" s="2" customFormat="1" x14ac:dyDescent="0.3">
      <c r="A54" s="4"/>
      <c r="B54" s="4"/>
      <c r="C54" s="4"/>
      <c r="D54" s="3"/>
      <c r="E54" s="3"/>
      <c r="F54" s="10"/>
      <c r="G54" s="10"/>
      <c r="H54" s="4"/>
      <c r="I54" s="6"/>
      <c r="J54" s="7"/>
    </row>
    <row r="55" spans="1:10" s="2" customFormat="1" x14ac:dyDescent="0.3">
      <c r="D55" s="3"/>
      <c r="E55" s="3"/>
      <c r="F55" s="3"/>
      <c r="G55" s="3"/>
    </row>
  </sheetData>
  <mergeCells count="25">
    <mergeCell ref="A1:G1"/>
    <mergeCell ref="A2:G2"/>
    <mergeCell ref="H28:T28"/>
    <mergeCell ref="H27:T27"/>
    <mergeCell ref="H26:T26"/>
    <mergeCell ref="H25:T25"/>
    <mergeCell ref="H24:T24"/>
    <mergeCell ref="H23:T23"/>
    <mergeCell ref="H22:T22"/>
    <mergeCell ref="H17:T17"/>
    <mergeCell ref="H16:T16"/>
    <mergeCell ref="H10:T10"/>
    <mergeCell ref="H9:T9"/>
    <mergeCell ref="H13:T13"/>
    <mergeCell ref="H12:T12"/>
    <mergeCell ref="H11:T11"/>
    <mergeCell ref="H36:T36"/>
    <mergeCell ref="H15:T15"/>
    <mergeCell ref="H14:T14"/>
    <mergeCell ref="A50:J50"/>
    <mergeCell ref="A44:J44"/>
    <mergeCell ref="H29:T29"/>
    <mergeCell ref="H35:T35"/>
    <mergeCell ref="H33:U33"/>
    <mergeCell ref="H34:T34"/>
  </mergeCells>
  <pageMargins left="0.7" right="0.7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7" workbookViewId="0">
      <selection activeCell="A47" sqref="A47"/>
    </sheetView>
  </sheetViews>
  <sheetFormatPr defaultRowHeight="14" x14ac:dyDescent="0.3"/>
  <cols>
    <col min="1" max="1" width="23.19921875" customWidth="1"/>
    <col min="2" max="3" width="9.796875" customWidth="1"/>
    <col min="4" max="4" width="9.69921875" customWidth="1"/>
    <col min="5" max="5" width="9.3984375" customWidth="1"/>
  </cols>
  <sheetData>
    <row r="1" spans="1:9" ht="18.8" thickBot="1" x14ac:dyDescent="0.45">
      <c r="A1" s="109" t="s">
        <v>103</v>
      </c>
      <c r="B1" s="109"/>
      <c r="C1" s="109"/>
      <c r="D1" s="109"/>
      <c r="E1" s="109"/>
    </row>
    <row r="2" spans="1:9" ht="14.55" thickBot="1" x14ac:dyDescent="0.35">
      <c r="A2" s="24" t="s">
        <v>88</v>
      </c>
      <c r="B2" s="24"/>
      <c r="C2" s="24"/>
      <c r="D2" s="58"/>
      <c r="E2" s="30" t="s">
        <v>89</v>
      </c>
    </row>
    <row r="3" spans="1:9" ht="15.6" x14ac:dyDescent="0.3">
      <c r="A3" s="19" t="s">
        <v>87</v>
      </c>
      <c r="B3" s="19"/>
      <c r="C3" s="19"/>
      <c r="D3" s="19"/>
      <c r="E3" s="31" t="s">
        <v>97</v>
      </c>
    </row>
    <row r="4" spans="1:9" x14ac:dyDescent="0.3">
      <c r="A4" s="19" t="s">
        <v>90</v>
      </c>
      <c r="B4" s="19"/>
      <c r="C4" s="19"/>
      <c r="D4" s="19"/>
      <c r="E4" s="31">
        <v>10</v>
      </c>
      <c r="F4" s="57"/>
      <c r="G4" s="57"/>
      <c r="H4" s="57"/>
      <c r="I4" s="57"/>
    </row>
    <row r="5" spans="1:9" x14ac:dyDescent="0.3">
      <c r="A5" s="19" t="s">
        <v>91</v>
      </c>
      <c r="B5" s="19"/>
      <c r="C5" s="19"/>
      <c r="D5" s="19"/>
      <c r="E5" s="31">
        <v>11</v>
      </c>
    </row>
    <row r="6" spans="1:9" ht="16.25" thickBot="1" x14ac:dyDescent="0.35">
      <c r="A6" s="20" t="s">
        <v>92</v>
      </c>
      <c r="B6" s="20"/>
      <c r="C6" s="20"/>
      <c r="D6" s="20"/>
      <c r="E6" s="29" t="s">
        <v>98</v>
      </c>
      <c r="F6" s="60"/>
      <c r="G6" s="60"/>
      <c r="H6" s="60"/>
      <c r="I6" s="60"/>
    </row>
    <row r="7" spans="1:9" ht="15.05" x14ac:dyDescent="0.3">
      <c r="A7" s="110" t="s">
        <v>99</v>
      </c>
      <c r="B7" s="110"/>
      <c r="C7" s="110"/>
      <c r="D7" s="110"/>
      <c r="E7" s="59"/>
      <c r="F7" s="60"/>
      <c r="G7" s="60"/>
      <c r="H7" s="60"/>
      <c r="I7" s="60"/>
    </row>
    <row r="8" spans="1:9" ht="15.05" x14ac:dyDescent="0.3">
      <c r="A8" s="110" t="s">
        <v>100</v>
      </c>
      <c r="B8" s="110"/>
      <c r="C8" s="110"/>
      <c r="D8" s="110"/>
      <c r="E8" s="59"/>
      <c r="F8" s="60"/>
      <c r="G8" s="60"/>
      <c r="H8" s="60"/>
      <c r="I8" s="60"/>
    </row>
    <row r="10" spans="1:9" ht="18.8" thickBot="1" x14ac:dyDescent="0.45">
      <c r="A10" s="27" t="s">
        <v>93</v>
      </c>
      <c r="B10" s="13"/>
      <c r="C10" s="13"/>
    </row>
    <row r="11" spans="1:9" ht="14.55" thickBot="1" x14ac:dyDescent="0.35">
      <c r="A11" s="19"/>
      <c r="B11" s="112" t="s">
        <v>29</v>
      </c>
      <c r="C11" s="112"/>
    </row>
    <row r="12" spans="1:9" ht="14.55" thickBot="1" x14ac:dyDescent="0.35">
      <c r="A12" s="20" t="s">
        <v>30</v>
      </c>
      <c r="B12" s="21" t="s">
        <v>31</v>
      </c>
      <c r="C12" s="21" t="s">
        <v>32</v>
      </c>
    </row>
    <row r="13" spans="1:9" x14ac:dyDescent="0.3">
      <c r="A13" s="19" t="s">
        <v>33</v>
      </c>
      <c r="B13" s="22"/>
      <c r="C13" s="22"/>
    </row>
    <row r="14" spans="1:9" x14ac:dyDescent="0.3">
      <c r="A14" s="19" t="s">
        <v>34</v>
      </c>
      <c r="B14" s="22" t="s">
        <v>40</v>
      </c>
      <c r="C14" s="22" t="s">
        <v>35</v>
      </c>
    </row>
    <row r="15" spans="1:9" x14ac:dyDescent="0.3">
      <c r="A15" s="19" t="s">
        <v>36</v>
      </c>
      <c r="B15" s="22" t="s">
        <v>41</v>
      </c>
      <c r="C15" s="22" t="s">
        <v>61</v>
      </c>
    </row>
    <row r="16" spans="1:9" x14ac:dyDescent="0.3">
      <c r="A16" s="19" t="s">
        <v>37</v>
      </c>
      <c r="B16" s="22"/>
      <c r="C16" s="22"/>
    </row>
    <row r="17" spans="1:7" x14ac:dyDescent="0.3">
      <c r="A17" s="19" t="s">
        <v>34</v>
      </c>
      <c r="B17" s="22" t="s">
        <v>42</v>
      </c>
      <c r="C17" s="22" t="s">
        <v>43</v>
      </c>
    </row>
    <row r="18" spans="1:7" x14ac:dyDescent="0.3">
      <c r="A18" s="19" t="s">
        <v>36</v>
      </c>
      <c r="B18" s="22" t="s">
        <v>44</v>
      </c>
      <c r="C18" s="22" t="s">
        <v>42</v>
      </c>
    </row>
    <row r="19" spans="1:7" x14ac:dyDescent="0.3">
      <c r="A19" s="19" t="s">
        <v>38</v>
      </c>
      <c r="B19" s="22" t="s">
        <v>46</v>
      </c>
      <c r="C19" s="22" t="s">
        <v>47</v>
      </c>
    </row>
    <row r="20" spans="1:7" ht="14.55" thickBot="1" x14ac:dyDescent="0.35">
      <c r="A20" s="20" t="s">
        <v>39</v>
      </c>
      <c r="B20" s="23" t="s">
        <v>48</v>
      </c>
      <c r="C20" s="23" t="s">
        <v>45</v>
      </c>
    </row>
    <row r="21" spans="1:7" x14ac:dyDescent="0.3">
      <c r="A21" s="16"/>
      <c r="B21" s="17"/>
      <c r="C21" s="17"/>
    </row>
    <row r="22" spans="1:7" x14ac:dyDescent="0.3">
      <c r="B22" s="12"/>
      <c r="C22" s="12"/>
    </row>
    <row r="23" spans="1:7" ht="18.8" thickBot="1" x14ac:dyDescent="0.45">
      <c r="A23" s="28" t="s">
        <v>94</v>
      </c>
      <c r="B23" s="1"/>
      <c r="C23" s="1"/>
      <c r="D23" s="1"/>
      <c r="E23" s="1"/>
      <c r="F23" s="1"/>
      <c r="G23" s="1"/>
    </row>
    <row r="24" spans="1:7" ht="18.8" thickBot="1" x14ac:dyDescent="0.45">
      <c r="A24" s="15"/>
      <c r="B24" s="111" t="s">
        <v>66</v>
      </c>
      <c r="C24" s="111"/>
      <c r="D24" s="111"/>
      <c r="E24" s="111"/>
      <c r="F24" s="111"/>
    </row>
    <row r="25" spans="1:7" ht="14.55" thickBot="1" x14ac:dyDescent="0.35">
      <c r="A25" s="19"/>
      <c r="B25" s="112" t="s">
        <v>64</v>
      </c>
      <c r="C25" s="112"/>
      <c r="D25" s="112" t="s">
        <v>65</v>
      </c>
      <c r="E25" s="112"/>
      <c r="F25" s="24"/>
    </row>
    <row r="26" spans="1:7" x14ac:dyDescent="0.3">
      <c r="A26" s="19" t="s">
        <v>63</v>
      </c>
      <c r="B26" s="114" t="s">
        <v>67</v>
      </c>
      <c r="C26" s="114"/>
      <c r="D26" s="114" t="s">
        <v>67</v>
      </c>
      <c r="E26" s="114"/>
      <c r="F26" s="19"/>
    </row>
    <row r="27" spans="1:7" x14ac:dyDescent="0.3">
      <c r="A27" s="19" t="s">
        <v>68</v>
      </c>
      <c r="B27" s="113" t="s">
        <v>67</v>
      </c>
      <c r="C27" s="113"/>
      <c r="D27" s="115">
        <v>2.5000000000000001E-2</v>
      </c>
      <c r="E27" s="113"/>
      <c r="F27" s="19"/>
    </row>
    <row r="28" spans="1:7" x14ac:dyDescent="0.3">
      <c r="A28" s="19" t="s">
        <v>69</v>
      </c>
      <c r="B28" s="113" t="s">
        <v>70</v>
      </c>
      <c r="C28" s="113"/>
      <c r="D28" s="113" t="s">
        <v>71</v>
      </c>
      <c r="E28" s="113"/>
      <c r="F28" s="19"/>
    </row>
    <row r="29" spans="1:7" x14ac:dyDescent="0.3">
      <c r="A29" s="25" t="s">
        <v>72</v>
      </c>
      <c r="B29" s="25"/>
      <c r="C29" s="25"/>
      <c r="D29" s="25"/>
      <c r="E29" s="25"/>
      <c r="F29" s="25"/>
    </row>
    <row r="30" spans="1:7" x14ac:dyDescent="0.3">
      <c r="A30" s="19" t="s">
        <v>73</v>
      </c>
      <c r="B30" s="113" t="s">
        <v>70</v>
      </c>
      <c r="C30" s="113"/>
      <c r="D30" s="113" t="s">
        <v>71</v>
      </c>
      <c r="E30" s="113"/>
      <c r="F30" s="19"/>
    </row>
    <row r="31" spans="1:7" x14ac:dyDescent="0.3">
      <c r="A31" s="19" t="s">
        <v>74</v>
      </c>
      <c r="B31" s="113" t="s">
        <v>75</v>
      </c>
      <c r="C31" s="113"/>
      <c r="D31" s="113" t="s">
        <v>76</v>
      </c>
      <c r="E31" s="113"/>
      <c r="F31" s="19"/>
    </row>
    <row r="32" spans="1:7" x14ac:dyDescent="0.3">
      <c r="A32" s="19" t="s">
        <v>77</v>
      </c>
      <c r="B32" s="113" t="s">
        <v>70</v>
      </c>
      <c r="C32" s="113"/>
      <c r="D32" s="113" t="s">
        <v>70</v>
      </c>
      <c r="E32" s="113"/>
      <c r="F32" s="19"/>
    </row>
    <row r="33" spans="1:6" x14ac:dyDescent="0.3">
      <c r="A33" s="25" t="s">
        <v>78</v>
      </c>
      <c r="B33" s="25"/>
      <c r="C33" s="25"/>
      <c r="D33" s="25"/>
      <c r="E33" s="25"/>
      <c r="F33" s="25"/>
    </row>
    <row r="34" spans="1:6" x14ac:dyDescent="0.3">
      <c r="A34" s="19" t="s">
        <v>79</v>
      </c>
      <c r="B34" s="113" t="s">
        <v>80</v>
      </c>
      <c r="C34" s="113"/>
      <c r="D34" s="113" t="s">
        <v>75</v>
      </c>
      <c r="E34" s="113"/>
      <c r="F34" s="19"/>
    </row>
    <row r="35" spans="1:6" ht="14.55" thickBot="1" x14ac:dyDescent="0.35">
      <c r="A35" s="20" t="s">
        <v>81</v>
      </c>
      <c r="B35" s="111" t="s">
        <v>82</v>
      </c>
      <c r="C35" s="111"/>
      <c r="D35" s="111" t="s">
        <v>83</v>
      </c>
      <c r="E35" s="111"/>
      <c r="F35" s="20"/>
    </row>
    <row r="36" spans="1:6" x14ac:dyDescent="0.3">
      <c r="A36" s="16"/>
      <c r="B36" s="18"/>
      <c r="C36" s="18"/>
      <c r="D36" s="18"/>
      <c r="E36" s="18"/>
      <c r="F36" s="16"/>
    </row>
    <row r="37" spans="1:6" x14ac:dyDescent="0.3">
      <c r="B37" s="12"/>
      <c r="C37" s="12"/>
    </row>
    <row r="38" spans="1:6" ht="18.8" thickBot="1" x14ac:dyDescent="0.45">
      <c r="A38" s="27" t="s">
        <v>95</v>
      </c>
      <c r="B38" s="13"/>
      <c r="C38" s="13"/>
      <c r="D38" s="13"/>
      <c r="E38" s="13"/>
    </row>
    <row r="39" spans="1:6" ht="14.55" thickBot="1" x14ac:dyDescent="0.35">
      <c r="A39" s="19"/>
      <c r="B39" s="21" t="s">
        <v>20</v>
      </c>
      <c r="C39" s="111" t="s">
        <v>21</v>
      </c>
      <c r="D39" s="111"/>
      <c r="E39" s="111"/>
    </row>
    <row r="40" spans="1:6" ht="14.55" thickBot="1" x14ac:dyDescent="0.35">
      <c r="A40" s="20"/>
      <c r="B40" s="26" t="s">
        <v>22</v>
      </c>
      <c r="C40" s="26" t="s">
        <v>23</v>
      </c>
      <c r="D40" s="26" t="s">
        <v>22</v>
      </c>
      <c r="E40" s="26" t="s">
        <v>23</v>
      </c>
    </row>
    <row r="41" spans="1:6" x14ac:dyDescent="0.3">
      <c r="A41" s="19" t="s">
        <v>24</v>
      </c>
      <c r="B41" s="9">
        <v>3.9</v>
      </c>
      <c r="C41" s="9">
        <v>4.0999999999999996</v>
      </c>
      <c r="D41" s="9">
        <v>6.7</v>
      </c>
      <c r="E41" s="9" t="s">
        <v>25</v>
      </c>
    </row>
    <row r="42" spans="1:6" x14ac:dyDescent="0.3">
      <c r="A42" s="19" t="s">
        <v>26</v>
      </c>
      <c r="B42" s="9">
        <v>4.9000000000000004</v>
      </c>
      <c r="C42" s="9">
        <v>5.4</v>
      </c>
      <c r="D42" s="9">
        <v>12.3</v>
      </c>
      <c r="E42" s="9">
        <v>43</v>
      </c>
    </row>
    <row r="43" spans="1:6" x14ac:dyDescent="0.3">
      <c r="A43" s="19" t="s">
        <v>27</v>
      </c>
      <c r="B43" s="9">
        <v>8.8000000000000007</v>
      </c>
      <c r="C43" s="9">
        <v>15</v>
      </c>
      <c r="D43" s="9">
        <v>22.6</v>
      </c>
      <c r="E43" s="9">
        <v>41</v>
      </c>
    </row>
    <row r="44" spans="1:6" ht="14.55" thickBot="1" x14ac:dyDescent="0.35">
      <c r="A44" s="20" t="s">
        <v>28</v>
      </c>
      <c r="B44" s="21" t="s">
        <v>25</v>
      </c>
      <c r="C44" s="21" t="s">
        <v>25</v>
      </c>
      <c r="D44" s="21">
        <v>10</v>
      </c>
      <c r="E44" s="21">
        <v>30</v>
      </c>
    </row>
    <row r="47" spans="1:6" ht="18.8" thickBot="1" x14ac:dyDescent="0.45">
      <c r="A47" s="28" t="s">
        <v>96</v>
      </c>
      <c r="B47" s="1"/>
      <c r="C47" s="1"/>
      <c r="D47" s="1"/>
      <c r="E47" s="1"/>
    </row>
    <row r="48" spans="1:6" ht="14.55" thickBot="1" x14ac:dyDescent="0.35">
      <c r="A48" s="19"/>
      <c r="B48" s="26" t="s">
        <v>53</v>
      </c>
      <c r="C48" s="26" t="s">
        <v>54</v>
      </c>
      <c r="D48" s="26" t="s">
        <v>55</v>
      </c>
      <c r="E48" s="26" t="s">
        <v>56</v>
      </c>
    </row>
    <row r="49" spans="1:5" ht="14.55" thickBot="1" x14ac:dyDescent="0.35">
      <c r="A49" s="20" t="s">
        <v>52</v>
      </c>
      <c r="B49" s="21" t="s">
        <v>57</v>
      </c>
      <c r="C49" s="21" t="s">
        <v>58</v>
      </c>
      <c r="D49" s="21" t="s">
        <v>59</v>
      </c>
      <c r="E49" s="21" t="s">
        <v>60</v>
      </c>
    </row>
    <row r="50" spans="1:5" x14ac:dyDescent="0.3">
      <c r="A50" s="14" t="s">
        <v>62</v>
      </c>
    </row>
  </sheetData>
  <mergeCells count="24">
    <mergeCell ref="B28:C28"/>
    <mergeCell ref="D28:E28"/>
    <mergeCell ref="B34:C34"/>
    <mergeCell ref="B35:C35"/>
    <mergeCell ref="D34:E34"/>
    <mergeCell ref="D35:E35"/>
    <mergeCell ref="D32:E32"/>
    <mergeCell ref="B32:C32"/>
    <mergeCell ref="A1:E1"/>
    <mergeCell ref="A7:D7"/>
    <mergeCell ref="A8:D8"/>
    <mergeCell ref="C39:E39"/>
    <mergeCell ref="B11:C11"/>
    <mergeCell ref="B25:C25"/>
    <mergeCell ref="D25:E25"/>
    <mergeCell ref="B24:F24"/>
    <mergeCell ref="B30:C30"/>
    <mergeCell ref="B31:C31"/>
    <mergeCell ref="D30:E30"/>
    <mergeCell ref="D31:E31"/>
    <mergeCell ref="B26:C26"/>
    <mergeCell ref="D26:E26"/>
    <mergeCell ref="B27:C27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Hay Cost Calculator</vt:lpstr>
      <vt:lpstr>Guideline Tables 1 - 5</vt:lpstr>
    </vt:vector>
  </TitlesOfParts>
  <Company>Purdue University - AgIT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Lemenager, Ronald P.</dc:creator>
  <cp:lastModifiedBy>Lemenager, Ronald P.</cp:lastModifiedBy>
  <cp:lastPrinted>2017-01-18T23:49:14Z</cp:lastPrinted>
  <dcterms:created xsi:type="dcterms:W3CDTF">2016-09-08T19:41:38Z</dcterms:created>
  <dcterms:modified xsi:type="dcterms:W3CDTF">2017-01-31T16:11:42Z</dcterms:modified>
</cp:coreProperties>
</file>